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denek\Documents\"/>
    </mc:Choice>
  </mc:AlternateContent>
  <xr:revisionPtr revIDLastSave="0" documentId="13_ncr:1_{888278D7-A110-4F13-B80E-268FC1CCF1F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tavba" sheetId="1" r:id="rId1"/>
    <sheet name="VzorPolozky" sheetId="10" state="hidden" r:id="rId2"/>
    <sheet name="01 01 Pol" sheetId="12" r:id="rId3"/>
    <sheet name="Elektroinstalace" sheetId="13" r:id="rId4"/>
  </sheets>
  <externalReferences>
    <externalReference r:id="rId5"/>
  </externalReferences>
  <definedNames>
    <definedName name="_Toc400728082" localSheetId="3">Elektroinstalace!#REF!</definedName>
    <definedName name="_Toc400728083" localSheetId="3">Elektroinstalace!#REF!</definedName>
    <definedName name="_Toc431412196" localSheetId="3">Elektroinstalace!#REF!</definedName>
    <definedName name="_Toc431412197" localSheetId="3">Elektroinstalace!#REF!</definedName>
    <definedName name="_Toc431412199" localSheetId="3">Elektroinstalace!#REF!</definedName>
    <definedName name="_Toc431412200" localSheetId="3">Elektroinstalace!$D$198</definedName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Excel_BuiltIn_Print_Area" localSheetId="3">(Elektroinstalace!$B$1:$K$63,Elektroinstalace!$B$65:$K$206)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01 Pol'!$1:$7</definedName>
    <definedName name="_xlnm.Print_Titles" localSheetId="3">Elektroinstalace!$80:$80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Pol'!$A$1:$Y$177</definedName>
    <definedName name="_xlnm.Print_Area" localSheetId="3">(Elektroinstalace!$B$1:$K$63,Elektroinstalace!$B$65:$K$204)</definedName>
    <definedName name="_xlnm.Print_Area" localSheetId="0">Stavba!$A$1:$J$63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98" i="13" l="1"/>
  <c r="K197" i="13"/>
  <c r="K196" i="13"/>
  <c r="K195" i="13"/>
  <c r="K194" i="13"/>
  <c r="K193" i="13"/>
  <c r="K192" i="13"/>
  <c r="K191" i="13"/>
  <c r="K188" i="13" s="1"/>
  <c r="K62" i="13" s="1"/>
  <c r="K190" i="13"/>
  <c r="K189" i="13"/>
  <c r="AU188" i="13"/>
  <c r="O188" i="13"/>
  <c r="K187" i="13"/>
  <c r="K186" i="13"/>
  <c r="K185" i="13"/>
  <c r="K184" i="13"/>
  <c r="K183" i="13"/>
  <c r="K182" i="13"/>
  <c r="K181" i="13"/>
  <c r="AU180" i="13"/>
  <c r="O180" i="13"/>
  <c r="K179" i="13"/>
  <c r="K178" i="13"/>
  <c r="K177" i="13"/>
  <c r="K176" i="13"/>
  <c r="AU175" i="13"/>
  <c r="O175" i="13"/>
  <c r="K174" i="13"/>
  <c r="K173" i="13"/>
  <c r="K172" i="13"/>
  <c r="AU171" i="13"/>
  <c r="O171" i="13"/>
  <c r="K170" i="13"/>
  <c r="K169" i="13"/>
  <c r="K168" i="13"/>
  <c r="AU167" i="13"/>
  <c r="O167" i="13"/>
  <c r="K166" i="13"/>
  <c r="K165" i="13"/>
  <c r="K164" i="13"/>
  <c r="AU163" i="13"/>
  <c r="O163" i="13"/>
  <c r="K162" i="13"/>
  <c r="K161" i="13"/>
  <c r="K160" i="13"/>
  <c r="K159" i="13"/>
  <c r="AU158" i="13"/>
  <c r="O158" i="13"/>
  <c r="K157" i="13"/>
  <c r="K156" i="13"/>
  <c r="K155" i="13"/>
  <c r="AU154" i="13"/>
  <c r="O154" i="13"/>
  <c r="K153" i="13"/>
  <c r="K152" i="13"/>
  <c r="K151" i="13"/>
  <c r="K150" i="13" s="1"/>
  <c r="AU150" i="13"/>
  <c r="O150" i="13"/>
  <c r="K149" i="13"/>
  <c r="K148" i="13"/>
  <c r="K147" i="13"/>
  <c r="AU146" i="13"/>
  <c r="O146" i="13"/>
  <c r="K145" i="13"/>
  <c r="K144" i="13"/>
  <c r="K143" i="13"/>
  <c r="K142" i="13"/>
  <c r="K141" i="13"/>
  <c r="K140" i="13"/>
  <c r="AU139" i="13"/>
  <c r="O139" i="13"/>
  <c r="K138" i="13"/>
  <c r="K137" i="13"/>
  <c r="K136" i="13"/>
  <c r="K135" i="13"/>
  <c r="K133" i="13"/>
  <c r="K131" i="13" s="1"/>
  <c r="K50" i="13" s="1"/>
  <c r="K132" i="13"/>
  <c r="K130" i="13"/>
  <c r="K129" i="13"/>
  <c r="K126" i="13"/>
  <c r="K125" i="13"/>
  <c r="K124" i="13" s="1"/>
  <c r="K48" i="13" s="1"/>
  <c r="K123" i="13"/>
  <c r="K122" i="13"/>
  <c r="K47" i="13" s="1"/>
  <c r="K121" i="13"/>
  <c r="K120" i="13" s="1"/>
  <c r="K46" i="13" s="1"/>
  <c r="K119" i="13"/>
  <c r="K118" i="13"/>
  <c r="K117" i="13"/>
  <c r="K116" i="13" s="1"/>
  <c r="K44" i="13" s="1"/>
  <c r="K115" i="13"/>
  <c r="K114" i="13" s="1"/>
  <c r="K43" i="13" s="1"/>
  <c r="K113" i="13"/>
  <c r="K112" i="13"/>
  <c r="K110" i="13"/>
  <c r="K109" i="13" s="1"/>
  <c r="K41" i="13" s="1"/>
  <c r="K107" i="13"/>
  <c r="K106" i="13" s="1"/>
  <c r="K40" i="13" s="1"/>
  <c r="K105" i="13"/>
  <c r="K104" i="13" s="1"/>
  <c r="K39" i="13" s="1"/>
  <c r="K103" i="13"/>
  <c r="K102" i="13"/>
  <c r="K101" i="13" s="1"/>
  <c r="K38" i="13" s="1"/>
  <c r="K100" i="13"/>
  <c r="K99" i="13"/>
  <c r="K97" i="13"/>
  <c r="K96" i="13"/>
  <c r="K36" i="13" s="1"/>
  <c r="K94" i="13"/>
  <c r="K93" i="13"/>
  <c r="K92" i="13"/>
  <c r="K91" i="13"/>
  <c r="K90" i="13"/>
  <c r="AU88" i="13"/>
  <c r="O88" i="13"/>
  <c r="K87" i="13"/>
  <c r="K86" i="13"/>
  <c r="K85" i="13"/>
  <c r="K84" i="13"/>
  <c r="K83" i="13"/>
  <c r="K82" i="13"/>
  <c r="AU81" i="13"/>
  <c r="O81" i="13"/>
  <c r="AU78" i="13"/>
  <c r="O78" i="13"/>
  <c r="C62" i="13"/>
  <c r="C61" i="13"/>
  <c r="C60" i="13"/>
  <c r="C59" i="13"/>
  <c r="C58" i="13"/>
  <c r="C57" i="13"/>
  <c r="C56" i="13"/>
  <c r="C55" i="13"/>
  <c r="C54" i="13"/>
  <c r="C53" i="13"/>
  <c r="C52" i="13"/>
  <c r="C51" i="13"/>
  <c r="C50" i="13"/>
  <c r="C49" i="13"/>
  <c r="C48" i="13"/>
  <c r="C47" i="13"/>
  <c r="C46" i="13"/>
  <c r="K45" i="13"/>
  <c r="C45" i="13"/>
  <c r="C44" i="13"/>
  <c r="C43" i="13"/>
  <c r="C42" i="13"/>
  <c r="C41" i="13"/>
  <c r="C40" i="13"/>
  <c r="C39" i="13"/>
  <c r="C38" i="13"/>
  <c r="C37" i="13"/>
  <c r="C36" i="13"/>
  <c r="C35" i="13"/>
  <c r="C34" i="13"/>
  <c r="E31" i="13"/>
  <c r="E72" i="13" s="1"/>
  <c r="E30" i="13"/>
  <c r="E71" i="13" s="1"/>
  <c r="E29" i="13"/>
  <c r="E70" i="13" s="1"/>
  <c r="E28" i="13"/>
  <c r="E69" i="13" s="1"/>
  <c r="E26" i="13"/>
  <c r="E68" i="13" s="1"/>
  <c r="I62" i="1"/>
  <c r="I61" i="1"/>
  <c r="I59" i="1"/>
  <c r="I58" i="1"/>
  <c r="I57" i="1"/>
  <c r="I56" i="1"/>
  <c r="I55" i="1"/>
  <c r="I54" i="1"/>
  <c r="I53" i="1"/>
  <c r="I52" i="1"/>
  <c r="I51" i="1"/>
  <c r="I50" i="1"/>
  <c r="I49" i="1"/>
  <c r="G8" i="12"/>
  <c r="K8" i="12"/>
  <c r="O8" i="12"/>
  <c r="V8" i="12"/>
  <c r="G9" i="12"/>
  <c r="I9" i="12"/>
  <c r="I8" i="12" s="1"/>
  <c r="K9" i="12"/>
  <c r="M9" i="12"/>
  <c r="M8" i="12" s="1"/>
  <c r="O9" i="12"/>
  <c r="Q9" i="12"/>
  <c r="Q8" i="12" s="1"/>
  <c r="V9" i="12"/>
  <c r="G17" i="12"/>
  <c r="K17" i="12"/>
  <c r="O17" i="12"/>
  <c r="V17" i="12"/>
  <c r="G18" i="12"/>
  <c r="I18" i="12"/>
  <c r="I17" i="12" s="1"/>
  <c r="K18" i="12"/>
  <c r="M18" i="12"/>
  <c r="M17" i="12" s="1"/>
  <c r="O18" i="12"/>
  <c r="Q18" i="12"/>
  <c r="Q17" i="12" s="1"/>
  <c r="V18" i="12"/>
  <c r="G22" i="12"/>
  <c r="I22" i="12"/>
  <c r="I21" i="12" s="1"/>
  <c r="K22" i="12"/>
  <c r="M22" i="12"/>
  <c r="O22" i="12"/>
  <c r="Q22" i="12"/>
  <c r="Q21" i="12" s="1"/>
  <c r="V22" i="12"/>
  <c r="G28" i="12"/>
  <c r="G21" i="12" s="1"/>
  <c r="I28" i="12"/>
  <c r="K28" i="12"/>
  <c r="O28" i="12"/>
  <c r="O21" i="12" s="1"/>
  <c r="Q28" i="12"/>
  <c r="V28" i="12"/>
  <c r="G30" i="12"/>
  <c r="I30" i="12"/>
  <c r="K30" i="12"/>
  <c r="M30" i="12"/>
  <c r="O30" i="12"/>
  <c r="Q30" i="12"/>
  <c r="V30" i="12"/>
  <c r="G31" i="12"/>
  <c r="M31" i="12" s="1"/>
  <c r="I31" i="12"/>
  <c r="K31" i="12"/>
  <c r="K21" i="12" s="1"/>
  <c r="O31" i="12"/>
  <c r="Q31" i="12"/>
  <c r="V31" i="12"/>
  <c r="V21" i="12" s="1"/>
  <c r="G32" i="12"/>
  <c r="I32" i="12"/>
  <c r="K32" i="12"/>
  <c r="M32" i="12"/>
  <c r="O32" i="12"/>
  <c r="Q32" i="12"/>
  <c r="V32" i="12"/>
  <c r="G33" i="12"/>
  <c r="M33" i="12" s="1"/>
  <c r="I33" i="12"/>
  <c r="K33" i="12"/>
  <c r="O33" i="12"/>
  <c r="Q33" i="12"/>
  <c r="V33" i="12"/>
  <c r="G35" i="12"/>
  <c r="G34" i="12" s="1"/>
  <c r="I35" i="12"/>
  <c r="K35" i="12"/>
  <c r="K34" i="12" s="1"/>
  <c r="O35" i="12"/>
  <c r="O34" i="12" s="1"/>
  <c r="Q35" i="12"/>
  <c r="V35" i="12"/>
  <c r="V34" i="12" s="1"/>
  <c r="G57" i="12"/>
  <c r="I57" i="12"/>
  <c r="K57" i="12"/>
  <c r="M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I34" i="12" s="1"/>
  <c r="K59" i="12"/>
  <c r="M59" i="12"/>
  <c r="O59" i="12"/>
  <c r="Q59" i="12"/>
  <c r="Q34" i="12" s="1"/>
  <c r="V59" i="12"/>
  <c r="G60" i="12"/>
  <c r="M60" i="12" s="1"/>
  <c r="I60" i="12"/>
  <c r="K60" i="12"/>
  <c r="O60" i="12"/>
  <c r="Q60" i="12"/>
  <c r="V60" i="12"/>
  <c r="G61" i="12"/>
  <c r="I61" i="12"/>
  <c r="K61" i="12"/>
  <c r="M61" i="12"/>
  <c r="O61" i="12"/>
  <c r="Q61" i="12"/>
  <c r="V61" i="12"/>
  <c r="G62" i="12"/>
  <c r="M62" i="12" s="1"/>
  <c r="I62" i="12"/>
  <c r="K62" i="12"/>
  <c r="O62" i="12"/>
  <c r="Q62" i="12"/>
  <c r="V62" i="12"/>
  <c r="G63" i="12"/>
  <c r="I63" i="12"/>
  <c r="K63" i="12"/>
  <c r="M63" i="12"/>
  <c r="O63" i="12"/>
  <c r="Q63" i="12"/>
  <c r="V63" i="12"/>
  <c r="G64" i="12"/>
  <c r="M64" i="12" s="1"/>
  <c r="I64" i="12"/>
  <c r="K64" i="12"/>
  <c r="O64" i="12"/>
  <c r="Q64" i="12"/>
  <c r="V64" i="12"/>
  <c r="G66" i="12"/>
  <c r="M66" i="12" s="1"/>
  <c r="M65" i="12" s="1"/>
  <c r="I66" i="12"/>
  <c r="K66" i="12"/>
  <c r="K65" i="12" s="1"/>
  <c r="O66" i="12"/>
  <c r="O65" i="12" s="1"/>
  <c r="Q66" i="12"/>
  <c r="V66" i="12"/>
  <c r="V65" i="12" s="1"/>
  <c r="G67" i="12"/>
  <c r="I67" i="12"/>
  <c r="I65" i="12" s="1"/>
  <c r="K67" i="12"/>
  <c r="M67" i="12"/>
  <c r="O67" i="12"/>
  <c r="Q67" i="12"/>
  <c r="Q65" i="12" s="1"/>
  <c r="V67" i="12"/>
  <c r="G68" i="12"/>
  <c r="K68" i="12"/>
  <c r="O68" i="12"/>
  <c r="V68" i="12"/>
  <c r="G69" i="12"/>
  <c r="I69" i="12"/>
  <c r="I68" i="12" s="1"/>
  <c r="K69" i="12"/>
  <c r="M69" i="12"/>
  <c r="M68" i="12" s="1"/>
  <c r="O69" i="12"/>
  <c r="Q69" i="12"/>
  <c r="Q68" i="12" s="1"/>
  <c r="V69" i="12"/>
  <c r="G70" i="12"/>
  <c r="O70" i="12"/>
  <c r="G71" i="12"/>
  <c r="I71" i="12"/>
  <c r="I70" i="12" s="1"/>
  <c r="K71" i="12"/>
  <c r="M71" i="12"/>
  <c r="O71" i="12"/>
  <c r="Q71" i="12"/>
  <c r="Q70" i="12" s="1"/>
  <c r="V71" i="12"/>
  <c r="G74" i="12"/>
  <c r="M74" i="12" s="1"/>
  <c r="I74" i="12"/>
  <c r="K74" i="12"/>
  <c r="K70" i="12" s="1"/>
  <c r="O74" i="12"/>
  <c r="Q74" i="12"/>
  <c r="V74" i="12"/>
  <c r="V70" i="12" s="1"/>
  <c r="G76" i="12"/>
  <c r="M76" i="12" s="1"/>
  <c r="M75" i="12" s="1"/>
  <c r="I76" i="12"/>
  <c r="K76" i="12"/>
  <c r="K75" i="12" s="1"/>
  <c r="O76" i="12"/>
  <c r="O75" i="12" s="1"/>
  <c r="Q76" i="12"/>
  <c r="V76" i="12"/>
  <c r="V75" i="12" s="1"/>
  <c r="G78" i="12"/>
  <c r="I78" i="12"/>
  <c r="I75" i="12" s="1"/>
  <c r="K78" i="12"/>
  <c r="M78" i="12"/>
  <c r="O78" i="12"/>
  <c r="Q78" i="12"/>
  <c r="Q75" i="12" s="1"/>
  <c r="V78" i="12"/>
  <c r="G79" i="12"/>
  <c r="M79" i="12" s="1"/>
  <c r="I79" i="12"/>
  <c r="K79" i="12"/>
  <c r="O79" i="12"/>
  <c r="Q79" i="12"/>
  <c r="V79" i="12"/>
  <c r="G81" i="12"/>
  <c r="I81" i="12"/>
  <c r="K81" i="12"/>
  <c r="M81" i="12"/>
  <c r="O81" i="12"/>
  <c r="Q81" i="12"/>
  <c r="V81" i="12"/>
  <c r="G82" i="12"/>
  <c r="K82" i="12"/>
  <c r="O82" i="12"/>
  <c r="V82" i="12"/>
  <c r="G83" i="12"/>
  <c r="I83" i="12"/>
  <c r="I82" i="12" s="1"/>
  <c r="K83" i="12"/>
  <c r="M83" i="12"/>
  <c r="M82" i="12" s="1"/>
  <c r="O83" i="12"/>
  <c r="Q83" i="12"/>
  <c r="Q82" i="12" s="1"/>
  <c r="V83" i="12"/>
  <c r="G87" i="12"/>
  <c r="I87" i="12"/>
  <c r="I86" i="12" s="1"/>
  <c r="K87" i="12"/>
  <c r="M87" i="12"/>
  <c r="O87" i="12"/>
  <c r="Q87" i="12"/>
  <c r="Q86" i="12" s="1"/>
  <c r="V87" i="12"/>
  <c r="G88" i="12"/>
  <c r="G86" i="12" s="1"/>
  <c r="I88" i="12"/>
  <c r="K88" i="12"/>
  <c r="O88" i="12"/>
  <c r="O86" i="12" s="1"/>
  <c r="Q88" i="12"/>
  <c r="V88" i="12"/>
  <c r="G89" i="12"/>
  <c r="I89" i="12"/>
  <c r="K89" i="12"/>
  <c r="M89" i="12"/>
  <c r="O89" i="12"/>
  <c r="Q89" i="12"/>
  <c r="V89" i="12"/>
  <c r="G99" i="12"/>
  <c r="M99" i="12" s="1"/>
  <c r="I99" i="12"/>
  <c r="K99" i="12"/>
  <c r="K86" i="12" s="1"/>
  <c r="O99" i="12"/>
  <c r="Q99" i="12"/>
  <c r="V99" i="12"/>
  <c r="V86" i="12" s="1"/>
  <c r="G100" i="12"/>
  <c r="I100" i="12"/>
  <c r="K100" i="12"/>
  <c r="M100" i="12"/>
  <c r="O100" i="12"/>
  <c r="Q100" i="12"/>
  <c r="V100" i="12"/>
  <c r="G123" i="12"/>
  <c r="I123" i="12"/>
  <c r="I122" i="12" s="1"/>
  <c r="K123" i="12"/>
  <c r="M123" i="12"/>
  <c r="O123" i="12"/>
  <c r="Q123" i="12"/>
  <c r="Q122" i="12" s="1"/>
  <c r="V123" i="12"/>
  <c r="G124" i="12"/>
  <c r="M124" i="12" s="1"/>
  <c r="I124" i="12"/>
  <c r="K124" i="12"/>
  <c r="K122" i="12" s="1"/>
  <c r="O124" i="12"/>
  <c r="Q124" i="12"/>
  <c r="V124" i="12"/>
  <c r="V122" i="12" s="1"/>
  <c r="G125" i="12"/>
  <c r="I125" i="12"/>
  <c r="K125" i="12"/>
  <c r="M125" i="12"/>
  <c r="O125" i="12"/>
  <c r="Q125" i="12"/>
  <c r="V125" i="12"/>
  <c r="G126" i="12"/>
  <c r="M126" i="12" s="1"/>
  <c r="I126" i="12"/>
  <c r="K126" i="12"/>
  <c r="O126" i="12"/>
  <c r="O122" i="12" s="1"/>
  <c r="Q126" i="12"/>
  <c r="V126" i="12"/>
  <c r="G127" i="12"/>
  <c r="I127" i="12"/>
  <c r="K127" i="12"/>
  <c r="M127" i="12"/>
  <c r="O127" i="12"/>
  <c r="Q127" i="12"/>
  <c r="V127" i="12"/>
  <c r="G128" i="12"/>
  <c r="M128" i="12" s="1"/>
  <c r="I128" i="12"/>
  <c r="K128" i="12"/>
  <c r="O128" i="12"/>
  <c r="Q128" i="12"/>
  <c r="V128" i="12"/>
  <c r="G129" i="12"/>
  <c r="I129" i="12"/>
  <c r="K129" i="12"/>
  <c r="M129" i="12"/>
  <c r="O129" i="12"/>
  <c r="Q129" i="12"/>
  <c r="V129" i="12"/>
  <c r="G130" i="12"/>
  <c r="M130" i="12" s="1"/>
  <c r="I130" i="12"/>
  <c r="K130" i="12"/>
  <c r="O130" i="12"/>
  <c r="Q130" i="12"/>
  <c r="V130" i="12"/>
  <c r="G131" i="12"/>
  <c r="I131" i="12"/>
  <c r="K131" i="12"/>
  <c r="M131" i="12"/>
  <c r="O131" i="12"/>
  <c r="Q131" i="12"/>
  <c r="V131" i="12"/>
  <c r="G132" i="12"/>
  <c r="M132" i="12" s="1"/>
  <c r="I132" i="12"/>
  <c r="K132" i="12"/>
  <c r="O132" i="12"/>
  <c r="Q132" i="12"/>
  <c r="V132" i="12"/>
  <c r="G133" i="12"/>
  <c r="I133" i="12"/>
  <c r="K133" i="12"/>
  <c r="M133" i="12"/>
  <c r="O133" i="12"/>
  <c r="Q133" i="12"/>
  <c r="V133" i="12"/>
  <c r="G134" i="12"/>
  <c r="M134" i="12" s="1"/>
  <c r="I134" i="12"/>
  <c r="K134" i="12"/>
  <c r="O134" i="12"/>
  <c r="Q134" i="12"/>
  <c r="V134" i="12"/>
  <c r="G135" i="12"/>
  <c r="I135" i="12"/>
  <c r="K135" i="12"/>
  <c r="M135" i="12"/>
  <c r="O135" i="12"/>
  <c r="Q135" i="12"/>
  <c r="V135" i="12"/>
  <c r="G136" i="12"/>
  <c r="M136" i="12" s="1"/>
  <c r="I136" i="12"/>
  <c r="K136" i="12"/>
  <c r="O136" i="12"/>
  <c r="Q136" i="12"/>
  <c r="V136" i="12"/>
  <c r="G137" i="12"/>
  <c r="I137" i="12"/>
  <c r="K137" i="12"/>
  <c r="M137" i="12"/>
  <c r="O137" i="12"/>
  <c r="Q137" i="12"/>
  <c r="V137" i="12"/>
  <c r="G138" i="12"/>
  <c r="M138" i="12" s="1"/>
  <c r="I138" i="12"/>
  <c r="K138" i="12"/>
  <c r="O138" i="12"/>
  <c r="Q138" i="12"/>
  <c r="V138" i="12"/>
  <c r="G139" i="12"/>
  <c r="I139" i="12"/>
  <c r="K139" i="12"/>
  <c r="M139" i="12"/>
  <c r="O139" i="12"/>
  <c r="Q139" i="12"/>
  <c r="V139" i="12"/>
  <c r="G140" i="12"/>
  <c r="M140" i="12" s="1"/>
  <c r="I140" i="12"/>
  <c r="K140" i="12"/>
  <c r="O140" i="12"/>
  <c r="Q140" i="12"/>
  <c r="V140" i="12"/>
  <c r="G141" i="12"/>
  <c r="I141" i="12"/>
  <c r="K141" i="12"/>
  <c r="M141" i="12"/>
  <c r="O141" i="12"/>
  <c r="Q141" i="12"/>
  <c r="V141" i="12"/>
  <c r="G142" i="12"/>
  <c r="M142" i="12" s="1"/>
  <c r="I142" i="12"/>
  <c r="K142" i="12"/>
  <c r="O142" i="12"/>
  <c r="Q142" i="12"/>
  <c r="V142" i="12"/>
  <c r="G143" i="12"/>
  <c r="I143" i="12"/>
  <c r="K143" i="12"/>
  <c r="M143" i="12"/>
  <c r="O143" i="12"/>
  <c r="Q143" i="12"/>
  <c r="V143" i="12"/>
  <c r="G144" i="12"/>
  <c r="M144" i="12" s="1"/>
  <c r="I144" i="12"/>
  <c r="K144" i="12"/>
  <c r="O144" i="12"/>
  <c r="Q144" i="12"/>
  <c r="V144" i="12"/>
  <c r="G145" i="12"/>
  <c r="I145" i="12"/>
  <c r="K145" i="12"/>
  <c r="M145" i="12"/>
  <c r="O145" i="12"/>
  <c r="Q145" i="12"/>
  <c r="V145" i="12"/>
  <c r="G146" i="12"/>
  <c r="M146" i="12" s="1"/>
  <c r="I146" i="12"/>
  <c r="K146" i="12"/>
  <c r="O146" i="12"/>
  <c r="Q146" i="12"/>
  <c r="V146" i="12"/>
  <c r="G147" i="12"/>
  <c r="I147" i="12"/>
  <c r="K147" i="12"/>
  <c r="M147" i="12"/>
  <c r="O147" i="12"/>
  <c r="Q147" i="12"/>
  <c r="V147" i="12"/>
  <c r="G148" i="12"/>
  <c r="M148" i="12" s="1"/>
  <c r="I148" i="12"/>
  <c r="K148" i="12"/>
  <c r="O148" i="12"/>
  <c r="Q148" i="12"/>
  <c r="V148" i="12"/>
  <c r="G149" i="12"/>
  <c r="I149" i="12"/>
  <c r="K149" i="12"/>
  <c r="M149" i="12"/>
  <c r="O149" i="12"/>
  <c r="Q149" i="12"/>
  <c r="V149" i="12"/>
  <c r="G150" i="12"/>
  <c r="M150" i="12" s="1"/>
  <c r="I150" i="12"/>
  <c r="K150" i="12"/>
  <c r="O150" i="12"/>
  <c r="Q150" i="12"/>
  <c r="V150" i="12"/>
  <c r="I152" i="12"/>
  <c r="K152" i="12"/>
  <c r="K151" i="12" s="1"/>
  <c r="O152" i="12"/>
  <c r="Q152" i="12"/>
  <c r="V152" i="12"/>
  <c r="G153" i="12"/>
  <c r="M153" i="12" s="1"/>
  <c r="I153" i="12"/>
  <c r="I151" i="12" s="1"/>
  <c r="K153" i="12"/>
  <c r="O153" i="12"/>
  <c r="O151" i="12" s="1"/>
  <c r="Q153" i="12"/>
  <c r="Q151" i="12" s="1"/>
  <c r="V153" i="12"/>
  <c r="G154" i="12"/>
  <c r="G155" i="12"/>
  <c r="M155" i="12" s="1"/>
  <c r="I155" i="12"/>
  <c r="I154" i="12" s="1"/>
  <c r="K155" i="12"/>
  <c r="O155" i="12"/>
  <c r="Q155" i="12"/>
  <c r="Q154" i="12" s="1"/>
  <c r="V155" i="12"/>
  <c r="G156" i="12"/>
  <c r="M156" i="12" s="1"/>
  <c r="I156" i="12"/>
  <c r="K156" i="12"/>
  <c r="K154" i="12" s="1"/>
  <c r="O156" i="12"/>
  <c r="Q156" i="12"/>
  <c r="V156" i="12"/>
  <c r="V154" i="12" s="1"/>
  <c r="G157" i="12"/>
  <c r="I157" i="12"/>
  <c r="K157" i="12"/>
  <c r="M157" i="12"/>
  <c r="O157" i="12"/>
  <c r="Q157" i="12"/>
  <c r="V157" i="12"/>
  <c r="G158" i="12"/>
  <c r="M158" i="12" s="1"/>
  <c r="I158" i="12"/>
  <c r="K158" i="12"/>
  <c r="O158" i="12"/>
  <c r="O154" i="12" s="1"/>
  <c r="Q158" i="12"/>
  <c r="V158" i="12"/>
  <c r="G159" i="12"/>
  <c r="M159" i="12" s="1"/>
  <c r="I159" i="12"/>
  <c r="K159" i="12"/>
  <c r="O159" i="12"/>
  <c r="Q159" i="12"/>
  <c r="V159" i="12"/>
  <c r="G160" i="12"/>
  <c r="M160" i="12" s="1"/>
  <c r="I160" i="12"/>
  <c r="K160" i="12"/>
  <c r="O160" i="12"/>
  <c r="Q160" i="12"/>
  <c r="V160" i="12"/>
  <c r="G161" i="12"/>
  <c r="I161" i="12"/>
  <c r="K161" i="12"/>
  <c r="M161" i="12"/>
  <c r="O161" i="12"/>
  <c r="Q161" i="12"/>
  <c r="V161" i="12"/>
  <c r="G162" i="12"/>
  <c r="M162" i="12" s="1"/>
  <c r="I162" i="12"/>
  <c r="K162" i="12"/>
  <c r="O162" i="12"/>
  <c r="Q162" i="12"/>
  <c r="V162" i="12"/>
  <c r="G163" i="12"/>
  <c r="I163" i="12"/>
  <c r="O163" i="12"/>
  <c r="Q163" i="12"/>
  <c r="G164" i="12"/>
  <c r="M164" i="12" s="1"/>
  <c r="M163" i="12" s="1"/>
  <c r="I164" i="12"/>
  <c r="K164" i="12"/>
  <c r="K163" i="12" s="1"/>
  <c r="O164" i="12"/>
  <c r="Q164" i="12"/>
  <c r="V164" i="12"/>
  <c r="V163" i="12" s="1"/>
  <c r="G165" i="12"/>
  <c r="I165" i="12"/>
  <c r="K165" i="12"/>
  <c r="M165" i="12"/>
  <c r="O165" i="12"/>
  <c r="Q165" i="12"/>
  <c r="V165" i="12"/>
  <c r="AE167" i="12"/>
  <c r="F40" i="1" s="1"/>
  <c r="I20" i="1"/>
  <c r="I19" i="1"/>
  <c r="I17" i="1"/>
  <c r="I16" i="1"/>
  <c r="J28" i="1"/>
  <c r="J26" i="1"/>
  <c r="G38" i="1"/>
  <c r="F38" i="1"/>
  <c r="J23" i="1"/>
  <c r="J24" i="1"/>
  <c r="J25" i="1"/>
  <c r="J27" i="1"/>
  <c r="E24" i="1"/>
  <c r="E26" i="1"/>
  <c r="K128" i="13" l="1"/>
  <c r="K49" i="13" s="1"/>
  <c r="K154" i="13"/>
  <c r="K55" i="13" s="1"/>
  <c r="K163" i="13"/>
  <c r="K57" i="13" s="1"/>
  <c r="K167" i="13"/>
  <c r="K58" i="13" s="1"/>
  <c r="K180" i="13"/>
  <c r="K61" i="13" s="1"/>
  <c r="K98" i="13"/>
  <c r="K37" i="13" s="1"/>
  <c r="K158" i="13"/>
  <c r="K56" i="13" s="1"/>
  <c r="K111" i="13"/>
  <c r="K42" i="13" s="1"/>
  <c r="K134" i="13"/>
  <c r="K51" i="13" s="1"/>
  <c r="K139" i="13"/>
  <c r="K52" i="13" s="1"/>
  <c r="K146" i="13"/>
  <c r="K54" i="13" s="1"/>
  <c r="K171" i="13"/>
  <c r="K59" i="13" s="1"/>
  <c r="K175" i="13"/>
  <c r="K60" i="13" s="1"/>
  <c r="K88" i="13"/>
  <c r="K35" i="13" s="1"/>
  <c r="K81" i="13"/>
  <c r="V151" i="12"/>
  <c r="F39" i="1"/>
  <c r="F41" i="1"/>
  <c r="K34" i="13"/>
  <c r="K53" i="13"/>
  <c r="M154" i="12"/>
  <c r="M122" i="12"/>
  <c r="M70" i="12"/>
  <c r="G75" i="12"/>
  <c r="G65" i="12"/>
  <c r="M35" i="12"/>
  <c r="M34" i="12" s="1"/>
  <c r="G122" i="12"/>
  <c r="M88" i="12"/>
  <c r="M86" i="12" s="1"/>
  <c r="M28" i="12"/>
  <c r="M21" i="12" s="1"/>
  <c r="E18" i="13" l="1"/>
  <c r="K78" i="13"/>
  <c r="F42" i="1"/>
  <c r="K33" i="13"/>
  <c r="F152" i="12" s="1"/>
  <c r="G152" i="12" s="1"/>
  <c r="AF167" i="12" l="1"/>
  <c r="M152" i="12"/>
  <c r="M151" i="12" s="1"/>
  <c r="G151" i="12"/>
  <c r="G23" i="1"/>
  <c r="A23" i="1" s="1"/>
  <c r="G24" i="1" s="1"/>
  <c r="G41" i="1" l="1"/>
  <c r="H41" i="1" s="1"/>
  <c r="I41" i="1" s="1"/>
  <c r="G39" i="1"/>
  <c r="G40" i="1"/>
  <c r="H40" i="1" s="1"/>
  <c r="I40" i="1" s="1"/>
  <c r="A24" i="1"/>
  <c r="I60" i="1"/>
  <c r="G167" i="12"/>
  <c r="G42" i="1" l="1"/>
  <c r="H39" i="1"/>
  <c r="H42" i="1" s="1"/>
  <c r="I18" i="1"/>
  <c r="I21" i="1" s="1"/>
  <c r="I63" i="1"/>
  <c r="I39" i="1" l="1"/>
  <c r="I42" i="1" s="1"/>
  <c r="J39" i="1" s="1"/>
  <c r="J42" i="1" s="1"/>
  <c r="J50" i="1"/>
  <c r="J61" i="1"/>
  <c r="J55" i="1"/>
  <c r="J51" i="1"/>
  <c r="J49" i="1"/>
  <c r="J52" i="1"/>
  <c r="J62" i="1"/>
  <c r="J56" i="1"/>
  <c r="J58" i="1"/>
  <c r="J60" i="1"/>
  <c r="J54" i="1"/>
  <c r="J53" i="1"/>
  <c r="J57" i="1"/>
  <c r="J59" i="1"/>
  <c r="G25" i="1"/>
  <c r="A25" i="1" s="1"/>
  <c r="G28" i="1"/>
  <c r="J41" i="1" l="1"/>
  <c r="J40" i="1"/>
  <c r="J63" i="1"/>
  <c r="A26" i="1"/>
  <c r="G26" i="1"/>
  <c r="A27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Zdenek</author>
  </authors>
  <commentList>
    <comment ref="S6" authorId="0" shapeId="0" xr:uid="{D0E76EA0-954E-43C1-871C-024EB2A81BB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D8EA2EE-3BE5-43B4-A82F-BC9AD9390FE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<sst xmlns="http://schemas.openxmlformats.org/spreadsheetml/2006/main" count="1390" uniqueCount="470">
  <si>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</si>
  <si>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</si>
  <si>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</si>
  <si>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</si>
  <si>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</si>
  <si>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</si>
  <si>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</si>
  <si>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</si>
  <si>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</si>
  <si>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</si>
  <si>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</si>
  <si>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</si>
  <si>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</si>
  <si>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</si>
  <si>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</si>
  <si>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</si>
  <si>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</si>
  <si>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</si>
  <si>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</si>
  <si>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</si>
  <si>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</si>
  <si>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</si>
  <si>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</si>
  <si>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</si>
  <si>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</si>
  <si>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</si>
  <si>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</si>
  <si>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</si>
  <si>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</si>
  <si>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</si>
  <si>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</si>
  <si>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</si>
  <si>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</si>
  <si>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</si>
  <si>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</si>
  <si>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</si>
  <si>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</si>
  <si>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</si>
  <si>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</si>
  <si>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</si>
  <si>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</si>
  <si>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01</t>
  </si>
  <si>
    <t>Opatření proti přehřívání učeben, Škola Kavčí Hory, objekt ZŠ K Sídlišti 840/2, Praha 4</t>
  </si>
  <si>
    <t>Objekt:</t>
  </si>
  <si>
    <t>Rozpočet:</t>
  </si>
  <si>
    <t>RProj2408</t>
  </si>
  <si>
    <t>Městská část Praha 4</t>
  </si>
  <si>
    <t>Antala Staška 2059/80b</t>
  </si>
  <si>
    <t>Praha-Krč</t>
  </si>
  <si>
    <t>14000</t>
  </si>
  <si>
    <t>00063584</t>
  </si>
  <si>
    <t>CZ00063584</t>
  </si>
  <si>
    <t>R-Projekt 07 Praha s.r.o.</t>
  </si>
  <si>
    <t>Ke Strašnické 1795/8</t>
  </si>
  <si>
    <t>Praha-Strašnice</t>
  </si>
  <si>
    <t>10000</t>
  </si>
  <si>
    <t>03520358</t>
  </si>
  <si>
    <t>CZ03520358</t>
  </si>
  <si>
    <t xml:space="preserve">bude určen výběrovým řízením </t>
  </si>
  <si>
    <t>Stavba</t>
  </si>
  <si>
    <t>Celkem za stavbu</t>
  </si>
  <si>
    <t>CZK</t>
  </si>
  <si>
    <t>Rekapitulace dílů</t>
  </si>
  <si>
    <t>Typ dílu</t>
  </si>
  <si>
    <t>61</t>
  </si>
  <si>
    <t>Úpravy povrchů vnitřní</t>
  </si>
  <si>
    <t>62</t>
  </si>
  <si>
    <t>Úpravy povrchů vnější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</si>
  <si>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</si>
  <si>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</si>
  <si>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</si>
  <si>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</si>
  <si>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</si>
  <si>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</si>
  <si>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</si>
  <si>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</si>
  <si>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762</t>
  </si>
  <si>
    <t>Konstrukce tesařské</t>
  </si>
  <si>
    <t>764</t>
  </si>
  <si>
    <t>Konstrukce klempířské</t>
  </si>
  <si>
    <t>767</t>
  </si>
  <si>
    <t>Konstrukce zámečnické</t>
  </si>
  <si>
    <t>784</t>
  </si>
  <si>
    <t>Malby</t>
  </si>
  <si>
    <t>786</t>
  </si>
  <si>
    <t>Zastiňující technika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</si>
  <si>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</si>
  <si>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</si>
  <si>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</si>
  <si>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</si>
  <si>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</si>
  <si>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</si>
  <si>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</si>
  <si>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</si>
  <si>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</si>
  <si>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</si>
  <si>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</si>
  <si>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</si>
  <si>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</si>
  <si>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</si>
  <si>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</si>
  <si>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</si>
  <si>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</si>
  <si>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</si>
  <si>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</si>
  <si>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</si>
  <si>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</si>
  <si>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</si>
  <si>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</si>
  <si>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</si>
  <si>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</si>
  <si>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</si>
  <si>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</si>
  <si>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</si>
  <si>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</si>
  <si>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</si>
  <si>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</si>
  <si>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</si>
  <si>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</si>
  <si>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</si>
  <si>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</si>
  <si>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612421637R00</t>
  </si>
  <si>
    <t>Omítka vnitřní zdiva, MVC, štuková</t>
  </si>
  <si>
    <t>m2</t>
  </si>
  <si>
    <t>RTS 24/ I</t>
  </si>
  <si>
    <t>Indiv</t>
  </si>
  <si>
    <t>Práce</t>
  </si>
  <si>
    <t>Běžná</t>
  </si>
  <si>
    <t>POL1_</t>
  </si>
  <si>
    <t xml:space="preserve">oprava omítek : </t>
  </si>
  <si>
    <t>VV</t>
  </si>
  <si>
    <t xml:space="preserve">objekt A : </t>
  </si>
  <si>
    <t>4*20</t>
  </si>
  <si>
    <t xml:space="preserve">objekt B : </t>
  </si>
  <si>
    <t xml:space="preserve">objekt C : </t>
  </si>
  <si>
    <t>20</t>
  </si>
  <si>
    <t>602011184RT8</t>
  </si>
  <si>
    <t>Omítka na stěnách silikátová</t>
  </si>
  <si>
    <t xml:space="preserve">Opravy fasádní stěrkové omítky po montáži schránek a vodících lišt :  : </t>
  </si>
  <si>
    <t>941941032R00</t>
  </si>
  <si>
    <t>Montáž lešení leh.řad.s podlahami,š.do 1 m, H 30 m</t>
  </si>
  <si>
    <t>21,33*9,0</t>
  </si>
  <si>
    <t>21,02*9,1</t>
  </si>
  <si>
    <t>72,23*12,2</t>
  </si>
  <si>
    <t>941941111R00</t>
  </si>
  <si>
    <t>Pronájem lešení za den</t>
  </si>
  <si>
    <t>1264,458*15</t>
  </si>
  <si>
    <t>941941832R00</t>
  </si>
  <si>
    <t>Demontáž lešení leh.řad.s podlahami,š.1 m, H 30 m</t>
  </si>
  <si>
    <t>946941106RT4</t>
  </si>
  <si>
    <t>Montáž pojízdných Alu věží BOSS, 2,5 x 0,85 m pracovní výška 10,2 m</t>
  </si>
  <si>
    <t>sada</t>
  </si>
  <si>
    <t>946941196RT4</t>
  </si>
  <si>
    <t>Nájemné pojízdných Alu věží BOSS, 2,5 x 0,85 m pracovní výška 10,2 m</t>
  </si>
  <si>
    <t>den</t>
  </si>
  <si>
    <t>946941806RT4</t>
  </si>
  <si>
    <t>Demontáž pojízdných Alu věží BOSS, 2,5 x 0,85 m pracovní výška 10,3 m</t>
  </si>
  <si>
    <t>952901111R00</t>
  </si>
  <si>
    <t>Vyčištění budov o výšce podlaží do 4 m</t>
  </si>
  <si>
    <t xml:space="preserve">1NP : </t>
  </si>
  <si>
    <t>30,82+83,22+14,31+18,28+40,76+15,02+16,07+19,04+19,96+40,16+21,07+13,1</t>
  </si>
  <si>
    <t xml:space="preserve">2NP : </t>
  </si>
  <si>
    <t>31,33+40,65+40,04+20,06+81,54+60,87+10,95+62,0</t>
  </si>
  <si>
    <t xml:space="preserve">3NP : </t>
  </si>
  <si>
    <t>31,33+42,95+40,02+19,9+81,43+81,0+20,01+40,97</t>
  </si>
  <si>
    <t xml:space="preserve">4NP : </t>
  </si>
  <si>
    <t>31,08+47,4+66,92+66,92</t>
  </si>
  <si>
    <t>206,22+18,15+35,76+56,6+56,6+57,8+57,25+56,6+18,48+56,69+17,64+14,14+19,46</t>
  </si>
  <si>
    <t>227,65+61,15+60,65+60,65+61,85+61,85+60,65+60,65+61,85</t>
  </si>
  <si>
    <t>227,65+61,61+60,65+60,65+61,85+61,85+60,65+60,65+61,85</t>
  </si>
  <si>
    <t>61,54+190,13+436,82</t>
  </si>
  <si>
    <t>950 00</t>
  </si>
  <si>
    <t>Ověření tras elektroinstalací ve stěnách v místech umístění instalačních tras</t>
  </si>
  <si>
    <t>kompl</t>
  </si>
  <si>
    <t>Vlastní</t>
  </si>
  <si>
    <t>950 01</t>
  </si>
  <si>
    <t xml:space="preserve">Pomocné vnitřní lešení </t>
  </si>
  <si>
    <t>950 02</t>
  </si>
  <si>
    <t>Zatěsnění prostupů okny</t>
  </si>
  <si>
    <t>950 03</t>
  </si>
  <si>
    <t>Vzorkování - min 3 vzorky screenových látek rozměrů 1x1 m</t>
  </si>
  <si>
    <t>950 04</t>
  </si>
  <si>
    <t>Výrobní dokumentace</t>
  </si>
  <si>
    <t>950 05</t>
  </si>
  <si>
    <t>Požární ucpávky</t>
  </si>
  <si>
    <t>950 06</t>
  </si>
  <si>
    <t>Zprovoznění a nastavení centrálního ovládacího systému vč. 2 úprav nastavení po zahájení provozu ZŠ</t>
  </si>
  <si>
    <t>950 07</t>
  </si>
  <si>
    <t>Dokumentace skutečného provedení stavby</t>
  </si>
  <si>
    <t>970051030R00</t>
  </si>
  <si>
    <t>Vrtání jádrové do ŽB d 30 mm vč. zatěsnění prostupu a odvozu suti</t>
  </si>
  <si>
    <t>970056030R00</t>
  </si>
  <si>
    <t>Příplatek za jádr. vrt. stropu v ŽB d 30 mm</t>
  </si>
  <si>
    <t>999281211R00</t>
  </si>
  <si>
    <t>Přesun hmot, opravy vněj. plášťů výšky do 25 m</t>
  </si>
  <si>
    <t>t</t>
  </si>
  <si>
    <t>Přesun hmot</t>
  </si>
  <si>
    <t>POL7_</t>
  </si>
  <si>
    <t>762431230RT2</t>
  </si>
  <si>
    <t>Montáž obložení stěn sádrokartonem včetně dodávky, deska tl. 12,5 mm</t>
  </si>
  <si>
    <t xml:space="preserve">zakrytí SDK trámečků a instalačních předstěn : </t>
  </si>
  <si>
    <t>60,0</t>
  </si>
  <si>
    <t>998762203R00</t>
  </si>
  <si>
    <t>Přesun hmot pro tesařské konstrukce, výšky do 24 m</t>
  </si>
  <si>
    <t>764454291R00</t>
  </si>
  <si>
    <t>Montáž trub Pz odpadních kruhových</t>
  </si>
  <si>
    <t>m</t>
  </si>
  <si>
    <t>2*3,5</t>
  </si>
  <si>
    <t>764454293R00</t>
  </si>
  <si>
    <t>Montáž kolena Pz kruhového vč.dodávky</t>
  </si>
  <si>
    <t>kus</t>
  </si>
  <si>
    <t>764454802R00</t>
  </si>
  <si>
    <t>Demontáž odpadních trub kruhových, D 120 mm</t>
  </si>
  <si>
    <t>998764203R00</t>
  </si>
  <si>
    <t>Přesun hmot pro klempířské konstr., výšky do 24 m</t>
  </si>
  <si>
    <t>767137803R00</t>
  </si>
  <si>
    <t>Demontáž příček sádrokartonových, desek do suti</t>
  </si>
  <si>
    <t xml:space="preserve">rozkrytí SDK trámečků a instalačních předstěn : </t>
  </si>
  <si>
    <t>784402801R00</t>
  </si>
  <si>
    <t>Odstranění malby oškrábáním v místnosti H do 3,8 m</t>
  </si>
  <si>
    <t>784403801R00</t>
  </si>
  <si>
    <t>Odstranění maleb omytím v místnosti H do 3,8 m</t>
  </si>
  <si>
    <t>784191101R00</t>
  </si>
  <si>
    <t>Penetrace podkladu univerzální 1x</t>
  </si>
  <si>
    <t xml:space="preserve">oprava maleb :  : </t>
  </si>
  <si>
    <t xml:space="preserve">1NP :  : </t>
  </si>
  <si>
    <t>100</t>
  </si>
  <si>
    <t xml:space="preserve">2NP :  : </t>
  </si>
  <si>
    <t>250</t>
  </si>
  <si>
    <t xml:space="preserve">3NP :  : </t>
  </si>
  <si>
    <t>160</t>
  </si>
  <si>
    <t xml:space="preserve">4NP :  : </t>
  </si>
  <si>
    <t>784195422R00</t>
  </si>
  <si>
    <t>Malba, barva, bez penetrace, 2 x</t>
  </si>
  <si>
    <t>784011222RT2</t>
  </si>
  <si>
    <t>Zakrytí podlah, včetně odstranění včetně papírové lepenky</t>
  </si>
  <si>
    <t>786 00</t>
  </si>
  <si>
    <t>Motory rolet</t>
  </si>
  <si>
    <t>786 01</t>
  </si>
  <si>
    <t>Příplatek za lakování - schránky rolet</t>
  </si>
  <si>
    <t>786 02</t>
  </si>
  <si>
    <t>Zaměření rolet</t>
  </si>
  <si>
    <t>786 03</t>
  </si>
  <si>
    <t>Doprava rolet</t>
  </si>
  <si>
    <t>786 04</t>
  </si>
  <si>
    <t>Montáž rolet</t>
  </si>
  <si>
    <t>786 05</t>
  </si>
  <si>
    <t>Napojení motorů rolet</t>
  </si>
  <si>
    <t>786 06</t>
  </si>
  <si>
    <t>Motory žaluzií</t>
  </si>
  <si>
    <t>786 07</t>
  </si>
  <si>
    <t>Vodící lišty žaluzií</t>
  </si>
  <si>
    <t xml:space="preserve">m     </t>
  </si>
  <si>
    <t>786 08</t>
  </si>
  <si>
    <t>Spodní profil žaluzií</t>
  </si>
  <si>
    <t>786 09</t>
  </si>
  <si>
    <t>Konzolky pro vodící lišty žaluzií</t>
  </si>
  <si>
    <t>786 10</t>
  </si>
  <si>
    <t>Držák žaluzií</t>
  </si>
  <si>
    <t>786 11</t>
  </si>
  <si>
    <t>Spojky krycích plechů žaluzií</t>
  </si>
  <si>
    <t>786 12</t>
  </si>
  <si>
    <t>Plech žaluzií</t>
  </si>
  <si>
    <t>786 13</t>
  </si>
  <si>
    <t>Příplatek za šikmé provedení žaluzií</t>
  </si>
  <si>
    <t>786 14</t>
  </si>
  <si>
    <t>Zaměření žaluzií</t>
  </si>
  <si>
    <t>786 15</t>
  </si>
  <si>
    <t>Doprava žaluzií</t>
  </si>
  <si>
    <t>786 16</t>
  </si>
  <si>
    <t>Montáž žaluzií</t>
  </si>
  <si>
    <t>786 17</t>
  </si>
  <si>
    <t>Napojení motorů žaluzií</t>
  </si>
  <si>
    <t>Z 01</t>
  </si>
  <si>
    <t>Venkovní předokenní roleta se zipovým vedením - motoricky ovládaná 2040x2290 Dle tabulky stínících prvků</t>
  </si>
  <si>
    <t>Z 02</t>
  </si>
  <si>
    <t>Venkovní předokenní roleta se zipovým vedením - motoricky ovládaná 2040x2170 Dle tabulky stínících prvků</t>
  </si>
  <si>
    <t>Z 03</t>
  </si>
  <si>
    <t>Venkovní předokenní roleta se zipovým vedením - motoricky ovládaná 2290x1290 Dle tabulky stínících prvků</t>
  </si>
  <si>
    <t>Z 04</t>
  </si>
  <si>
    <t>Venkovní žaluzie - motoricky ovládaná 2300x3700 Dle tabulky stínících prvků</t>
  </si>
  <si>
    <t>Z 05</t>
  </si>
  <si>
    <t>Venkovní žaluzie - motoricky ovládaná 2910x1740 Dle tabulky stínících prvků</t>
  </si>
  <si>
    <t>Z 06</t>
  </si>
  <si>
    <t>Z 07</t>
  </si>
  <si>
    <t>Venkovní žaluzie - motoricky ovládaná 3540x1740 Dle tabulky stínících prvků</t>
  </si>
  <si>
    <t>Z 08</t>
  </si>
  <si>
    <t>Venkovní žaluzie - motoricky ovládaná 1900x1740-1810 Dle tabulky stínících prvků</t>
  </si>
  <si>
    <t>Z 09</t>
  </si>
  <si>
    <t>Venkovní žaluzie - motoricky ovládaná 1500x1810-1870 Dle tabulky stínících prvků</t>
  </si>
  <si>
    <t>Z 10</t>
  </si>
  <si>
    <t>Venkovní žaluzie - motoricky ovládaná 1880x1870-1940 Dle tabulky stínících prvků</t>
  </si>
  <si>
    <t>210 00T00</t>
  </si>
  <si>
    <t>Provedení silnoproudé elektroinstalace viz samostatná část PD</t>
  </si>
  <si>
    <t>POL1_9</t>
  </si>
  <si>
    <t>P 210T00</t>
  </si>
  <si>
    <t>Stavební přípomoci</t>
  </si>
  <si>
    <t>979990105T02</t>
  </si>
  <si>
    <t>Poplatek za skládku suti - skupina odpadu 170102</t>
  </si>
  <si>
    <t>979990110R00</t>
  </si>
  <si>
    <t>Poplatek za uložení suti - sádrokartonové desky, skupina odpadu 170802</t>
  </si>
  <si>
    <t>979011111R00</t>
  </si>
  <si>
    <t>Svislá doprava suti a vybour. hmot za 2.NP a 1.PP</t>
  </si>
  <si>
    <t>Přesun suti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</si>
  <si>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</si>
  <si>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</si>
  <si>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</si>
  <si>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</si>
  <si>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</si>
  <si>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</si>
  <si>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</si>
  <si>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</si>
  <si>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</si>
  <si>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979093111R00</t>
  </si>
  <si>
    <t>Uložení suti na skládku bez zhutnění</t>
  </si>
  <si>
    <t>005121 R</t>
  </si>
  <si>
    <t>Zařízení staveniště</t>
  </si>
  <si>
    <t>Soubor</t>
  </si>
  <si>
    <t>VRN</t>
  </si>
  <si>
    <t>POL99_2</t>
  </si>
  <si>
    <t>005124010R</t>
  </si>
  <si>
    <t>Koordinační činnost</t>
  </si>
  <si>
    <t>SUM</t>
  </si>
  <si>
    <t>Poznámky uchazeče k zadání</t>
  </si>
  <si>
    <t>POPUZIV</t>
  </si>
  <si>
    <t>END</t>
  </si>
  <si>
    <t>KRYCÍ LIST SOUPISU</t>
  </si>
  <si>
    <t>v ---  níže se nacházejí doplnkové a pomocné údaje k sestavám  --- v</t>
  </si>
  <si>
    <t>Opatření proti přehřívání učeben – škola Kavčí Hory</t>
  </si>
  <si>
    <t>Praha 4</t>
  </si>
  <si>
    <t>Profese:</t>
  </si>
  <si>
    <t>Elektroinstalace – silnoproud</t>
  </si>
  <si>
    <t>Místo:</t>
  </si>
  <si>
    <t>K Sídlišti 840/2, Praha 4</t>
  </si>
  <si>
    <t>Zodpovědný projektant:</t>
  </si>
  <si>
    <t>Flosman Jiří</t>
  </si>
  <si>
    <t>Rozpočet zpracoval:</t>
  </si>
  <si>
    <t>Poznámka:</t>
  </si>
  <si>
    <t>konkrétní typy nebo označení jsou pouze referenční</t>
  </si>
  <si>
    <t xml:space="preserve">Při zpracování nabídky je nutné vycházet ze všech částí dokumentace (technické zprávy, výkresové dokumentace). </t>
  </si>
  <si>
    <t xml:space="preserve">Povinností dodavatele je překontrolovat specifikaci materiálu a případný chybějící materiál nebo výkony doplnit a ocenit. </t>
  </si>
  <si>
    <t xml:space="preserve">Součástí ceny musí být veškeré náklady, aby cena byla konečná a zahrnovala celou dodávku a montáž akce. </t>
  </si>
  <si>
    <t xml:space="preserve">Dodávka akce se předpokládá včetně kompletní montáže, veškerého souvisejícího doplňkového, podružného a montážního </t>
  </si>
  <si>
    <t>materiálu tak, aby celé zařízení bylo funkční</t>
  </si>
  <si>
    <t>Cena bez DPH</t>
  </si>
  <si>
    <t>REKAPITULACE ČLENĚNÍ SOUPISU PRACÍ A MATERIÁLU</t>
  </si>
  <si>
    <t>Zoodpovědný projektant:</t>
  </si>
  <si>
    <t>Náklady soupisu celkem</t>
  </si>
  <si>
    <t>-1</t>
  </si>
  <si>
    <t>SOUPIS PRACÍ  A MATERIÁLU</t>
  </si>
  <si>
    <t>Poznámky:</t>
  </si>
  <si>
    <t>D</t>
  </si>
  <si>
    <t>pč</t>
  </si>
  <si>
    <t>typ</t>
  </si>
  <si>
    <t>popis</t>
  </si>
  <si>
    <t>poznámka</t>
  </si>
  <si>
    <t>mj</t>
  </si>
  <si>
    <t>ks</t>
  </si>
  <si>
    <t>cena/mat.</t>
  </si>
  <si>
    <t>cena/montáž</t>
  </si>
  <si>
    <t>cena celkem
[CZK]</t>
  </si>
  <si>
    <t>Poznámka</t>
  </si>
  <si>
    <t>J. Nh [h]</t>
  </si>
  <si>
    <t>Nh celkem [h]</t>
  </si>
  <si>
    <t>J. hmotnost
[t]</t>
  </si>
  <si>
    <t>Kabely</t>
  </si>
  <si>
    <t>1</t>
  </si>
  <si>
    <t>ROZPOCET</t>
  </si>
  <si>
    <t>M+P</t>
  </si>
  <si>
    <t>CYKY-J 3x2,5</t>
  </si>
  <si>
    <t>napájení MC – 4 kan.</t>
  </si>
  <si>
    <t>CYKY-J 3x1,5</t>
  </si>
  <si>
    <t>napájení MC – 1. kan nebo 2 kan.</t>
  </si>
  <si>
    <t>H05VV-F4G0,75</t>
  </si>
  <si>
    <t>vývody k pohonům</t>
  </si>
  <si>
    <t>JY(St)Y 2x2x0,8mm²</t>
  </si>
  <si>
    <t>sběrnice a tlačítka</t>
  </si>
  <si>
    <t>UTP cat. 6A</t>
  </si>
  <si>
    <t>připojení řídící jednotky do sítě LAN</t>
  </si>
  <si>
    <t>CY6 zž</t>
  </si>
  <si>
    <t>vodič pro pospojení</t>
  </si>
  <si>
    <t xml:space="preserve">Kabelové trasy </t>
  </si>
  <si>
    <t>Dodávka žlabů bude včetně příslušenství (rohy, koncové kryty, spojovací kryty apod.)</t>
  </si>
  <si>
    <t>Parapetní žlab se stínící přepážkou</t>
  </si>
  <si>
    <t>60x60HD</t>
  </si>
  <si>
    <t>Elektroinstalační lišta HD 20x20</t>
  </si>
  <si>
    <t>Elektroinstalační krabice pro napojení pohonů na kabeláž z MC</t>
  </si>
  <si>
    <t>75x37x40mm IP54</t>
  </si>
  <si>
    <t>Kabelový žlab s víkem pro vedení kabeláže na střeše, pozink</t>
  </si>
  <si>
    <t>35x50x0.75</t>
  </si>
  <si>
    <t>Betonový podstavec</t>
  </si>
  <si>
    <t>Objekt „A“</t>
  </si>
  <si>
    <t>Rozvaděč 1RB-2A (stávající rozvaděč NN – byt školníka)</t>
  </si>
  <si>
    <t>1f jistič 10A/C, 10kA</t>
  </si>
  <si>
    <t>jištění pohonů motorů, ovládaných z ovladačů doplněných žaluziovými relé</t>
  </si>
  <si>
    <t>Rozvaděč 1RS-4A (stávající rozvaděč NN)</t>
  </si>
  <si>
    <t>jištění motor kontrolérů, doplnění do stávajícího rozvaděče</t>
  </si>
  <si>
    <t>1f jistič 16A/C, 10kA</t>
  </si>
  <si>
    <t>Rozvaděč 2RS-4A (stávající rozvaděč NN)</t>
  </si>
  <si>
    <t>1f jistič 16A/B, 10kA</t>
  </si>
  <si>
    <t>jištění řídící jednotky</t>
  </si>
  <si>
    <t>Rozvaděč 3RS-7A (stávající rozvaděč NN)</t>
  </si>
  <si>
    <t>Rozvaděč 4RS-9A (stávající rozvaděč NN)</t>
  </si>
  <si>
    <t>Objekt „B“</t>
  </si>
  <si>
    <t>Rozvaděč 1RS-3B (stávající rozvaděč NN)</t>
  </si>
  <si>
    <t>Rozvaděč 1RS-4B (stávající rozvaděč NN)</t>
  </si>
  <si>
    <t>Rozvaděč 2RS-6B (stávající rozvaděč NN)</t>
  </si>
  <si>
    <t>Rozvaděč 2RS-7B (stávající rozvaděč NN)</t>
  </si>
  <si>
    <t>Rozvaděč 3RS-8B (stávající rozvaděč NN)</t>
  </si>
  <si>
    <t>Rozvaděč 3RS-9B (stávající rozvaděč NN)</t>
  </si>
  <si>
    <t>Rozvaděč 4RS-10B (stávající rozvaděč NN)</t>
  </si>
  <si>
    <t>Rozvaděč 4RS-11B (stávající rozvaděč NN)</t>
  </si>
  <si>
    <t xml:space="preserve">zdroj 24VDC na DIN do rozvaděče pro napájení meteostanice </t>
  </si>
  <si>
    <t>Ref. Typ: Zdroj 24V DC 1,5A</t>
  </si>
  <si>
    <t>Objekt „C“</t>
  </si>
  <si>
    <t>Rozvaděč 2RS-6C (stávající rozvaděč NN)</t>
  </si>
  <si>
    <t>Centrální jednotka</t>
  </si>
  <si>
    <t>Centrální jednotka se 7" dotykovým displejem pro řízení 1 až 8 zón. Řešení pro motor controllery, které je možné volně přiřazovat k zónám. Automatické řízení pomocí kompaktního čidla nebo čidel zapojených do OSB. Rozměr v x š x h = 200 x 132 x 72 mm.</t>
  </si>
  <si>
    <t>Montážní krabice na omítku</t>
  </si>
  <si>
    <t>Meteostanice</t>
  </si>
  <si>
    <t>Meteostanice s 10 čidly. Obsahuje 5 slunečních čidel, GPS přijímač data a času, směrovka větru, čidlo větru, deště a vnější teploty. Napájení 24V. Výška 105 mm, průměr 103 mm. Stupeň ochrany IP44.</t>
  </si>
  <si>
    <t>Trojnožka 2m stožár (viz. Detail v PD). Povrchově upraveno žárovým zinkováním.</t>
  </si>
  <si>
    <t>Stožár pro uchycení meteostanice s čidly na rovné střeše + 3 dlaždice</t>
  </si>
  <si>
    <t>kpl</t>
  </si>
  <si>
    <t>Výložník s třmenem pr.42mm, výška 160mm</t>
  </si>
  <si>
    <t>M</t>
  </si>
  <si>
    <t>Drobný montážní a spojovací materiál</t>
  </si>
  <si>
    <t>Objekt „A“ - 1.NP</t>
  </si>
  <si>
    <t>Motor controller pro 4 motory, montáž na stěnu</t>
  </si>
  <si>
    <t>Motor controller pro 2 motory, montáž na stěnu</t>
  </si>
  <si>
    <t>Motor controller pro 1 motor, montáž na stěnu</t>
  </si>
  <si>
    <t>Ovladač na stěnu</t>
  </si>
  <si>
    <t>Žaluziové relé</t>
  </si>
  <si>
    <t>Krabice pro ovladače</t>
  </si>
  <si>
    <t xml:space="preserve">Krabice na omítku , šedá pro všechny ovladače </t>
  </si>
  <si>
    <t>Objekt „A“ - 2.NP</t>
  </si>
  <si>
    <t>Objekt „A“ - 3.NP</t>
  </si>
  <si>
    <t>Objekt „A“ - 4.NP</t>
  </si>
  <si>
    <t>Objekt „B“ - 1.NP</t>
  </si>
  <si>
    <t>Objekt „B“ - 2.NP</t>
  </si>
  <si>
    <t>Objekt „B“ - 3.NP</t>
  </si>
  <si>
    <t>Objekt „B“ - 4.NP</t>
  </si>
  <si>
    <t>Objekt „C“ - 2.NP</t>
  </si>
  <si>
    <t>Ostatní</t>
  </si>
  <si>
    <t xml:space="preserve">Elektronická ochrana proti blesku pro zdroj </t>
  </si>
  <si>
    <t>Elektronická ochrana proti blesku pro RS485</t>
  </si>
  <si>
    <t>Patrová krabice pro spojení sběrnic</t>
  </si>
  <si>
    <t>včetně svorkovnice uvnitř</t>
  </si>
  <si>
    <t>Operační SW + USB interface</t>
  </si>
  <si>
    <t>Jímací tyč volně stojící, délka 2,5m</t>
  </si>
  <si>
    <t>dodávka jímací tyče včetně 3 betonových podstavců</t>
  </si>
  <si>
    <t>Svorka spojovací SS (FeZn)</t>
  </si>
  <si>
    <t>Jímací drát AlMgSi pr.8mm</t>
  </si>
  <si>
    <t>kg</t>
  </si>
  <si>
    <t>Montážní a inženýrská činnost</t>
  </si>
  <si>
    <t>P</t>
  </si>
  <si>
    <t>Provedení kabelových tras</t>
  </si>
  <si>
    <t>Pomocné zednické přípomoce</t>
  </si>
  <si>
    <t>Připojení a oživení systému ovládání zastíňovacích prvků</t>
  </si>
  <si>
    <t>Provedení ochrany před bleskem</t>
  </si>
  <si>
    <t>Pospojení stožáru meteostanice a kabelového žlabu</t>
  </si>
  <si>
    <t>Úpravy v jednotlivých rozvaděčích</t>
  </si>
  <si>
    <t>provedení prořezů v rozvaděčích za účelem instalace dodatečných jističů, součástí dodávky je i dodatečný materiál (DIN lišty, štítky, svorky)</t>
  </si>
  <si>
    <t>Úprava stávající dokumentace ve stávajících rozvaděčích</t>
  </si>
  <si>
    <t>Koordinace s ostatními profesemi</t>
  </si>
  <si>
    <t>Provedení elektrické revize</t>
  </si>
  <si>
    <t>Komplexní provozní zkoušky</t>
  </si>
  <si>
    <t>Dodávkou profese elektro - silnoproud není:</t>
  </si>
  <si>
    <t>Pohony rolet a žaluzií</t>
  </si>
  <si>
    <t>Dodávku systému a komponentů nutno konzultovat s dodavatelem systému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</si>
</sst>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"/>
    <numFmt numFmtId="165" formatCode="#,##0.00000"/>
    <numFmt numFmtId="166" formatCode="#,##0.00\ _K_č"/>
    <numFmt numFmtId="167" formatCode="#,##0.00000;\-#,##0.00000"/>
    <numFmt numFmtId="168" formatCode="#,##0.000;\-#,##0.000"/>
    <numFmt numFmtId="169" formatCode="#,##0.00_ ;\-#,##0.00\ "/>
    <numFmt numFmtId="170" formatCode="#,##0.00&quot; Kč&quot;"/>
  </numFmts>
  <fonts count="2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name val="Trebuchet MS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1"/>
    </font>
    <font>
      <b/>
      <u/>
      <sz val="10"/>
      <name val="Arial"/>
      <family val="2"/>
      <charset val="238"/>
    </font>
    <font>
      <sz val="9"/>
      <name val="Arial"/>
      <family val="2"/>
      <charset val="238"/>
    </font>
    <font>
      <b/>
      <i/>
      <sz val="7"/>
      <name val="Arial"/>
      <family val="2"/>
      <charset val="238"/>
    </font>
    <font>
      <sz val="7"/>
      <name val="Arial"/>
      <family val="2"/>
      <charset val="238"/>
    </font>
    <font>
      <sz val="8"/>
      <name val="Verdana"/>
      <family val="2"/>
      <charset val="238"/>
    </font>
    <font>
      <i/>
      <sz val="9"/>
      <name val="Arial"/>
      <family val="2"/>
      <charset val="238"/>
    </font>
    <font>
      <b/>
      <u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indexed="13"/>
        <bgColor indexed="3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hair">
        <color indexed="55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18" fillId="0" borderId="0">
      <alignment vertical="top" wrapText="1"/>
      <protection locked="0"/>
    </xf>
  </cellStyleXfs>
  <cellXfs count="37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2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2" borderId="39" xfId="0" applyNumberFormat="1" applyFont="1" applyFill="1" applyBorder="1" applyAlignment="1">
      <alignment horizontal="center" vertical="center"/>
    </xf>
    <xf numFmtId="4" fontId="7" fillId="2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2" borderId="21" xfId="0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 shrinkToFit="1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165" fontId="8" fillId="2" borderId="0" xfId="0" applyNumberFormat="1" applyFont="1" applyFill="1" applyAlignment="1">
      <alignment vertical="top" shrinkToFit="1"/>
    </xf>
    <xf numFmtId="4" fontId="8" fillId="2" borderId="0" xfId="0" applyNumberFormat="1" applyFont="1" applyFill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5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5" fontId="16" fillId="3" borderId="0" xfId="0" applyNumberFormat="1" applyFont="1" applyFill="1" applyAlignment="1" applyProtection="1">
      <alignment vertical="top" shrinkToFit="1"/>
      <protection locked="0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20" fillId="0" borderId="0" xfId="2" applyFont="1" applyAlignment="1" applyProtection="1">
      <alignment horizontal="left" vertical="top"/>
    </xf>
    <xf numFmtId="0" fontId="19" fillId="0" borderId="47" xfId="2" applyFont="1" applyBorder="1" applyAlignment="1" applyProtection="1">
      <alignment horizontal="center" vertical="center"/>
    </xf>
    <xf numFmtId="0" fontId="20" fillId="0" borderId="0" xfId="2" applyFont="1" applyAlignment="1" applyProtection="1">
      <alignment horizontal="left" vertical="center"/>
    </xf>
    <xf numFmtId="0" fontId="19" fillId="0" borderId="0" xfId="2" applyFont="1" applyAlignment="1" applyProtection="1">
      <alignment horizontal="center" vertical="center"/>
    </xf>
    <xf numFmtId="166" fontId="20" fillId="0" borderId="0" xfId="2" applyNumberFormat="1" applyFont="1" applyAlignment="1" applyProtection="1">
      <alignment horizontal="right" vertical="top"/>
    </xf>
    <xf numFmtId="0" fontId="20" fillId="0" borderId="0" xfId="2" applyFont="1" applyAlignment="1" applyProtection="1">
      <alignment horizontal="right" vertical="top"/>
    </xf>
    <xf numFmtId="0" fontId="20" fillId="0" borderId="48" xfId="2" applyFont="1" applyBorder="1" applyAlignment="1" applyProtection="1">
      <alignment horizontal="left" vertical="top"/>
    </xf>
    <xf numFmtId="0" fontId="19" fillId="0" borderId="47" xfId="2" applyFont="1" applyBorder="1" applyAlignment="1" applyProtection="1">
      <alignment horizontal="left" vertical="center"/>
    </xf>
    <xf numFmtId="0" fontId="20" fillId="0" borderId="47" xfId="2" applyFont="1" applyBorder="1" applyAlignment="1" applyProtection="1">
      <alignment horizontal="left" vertical="top"/>
    </xf>
    <xf numFmtId="0" fontId="20" fillId="0" borderId="47" xfId="2" applyFont="1" applyBorder="1" applyAlignment="1" applyProtection="1">
      <alignment horizontal="left" vertical="center"/>
    </xf>
    <xf numFmtId="166" fontId="20" fillId="0" borderId="47" xfId="2" applyNumberFormat="1" applyFont="1" applyBorder="1" applyAlignment="1" applyProtection="1">
      <alignment horizontal="right" vertical="center"/>
    </xf>
    <xf numFmtId="0" fontId="20" fillId="0" borderId="49" xfId="2" applyFont="1" applyBorder="1" applyAlignment="1" applyProtection="1">
      <alignment horizontal="right" vertical="center"/>
    </xf>
    <xf numFmtId="0" fontId="20" fillId="0" borderId="50" xfId="2" applyFont="1" applyBorder="1" applyAlignment="1" applyProtection="1">
      <alignment horizontal="left" vertical="center"/>
    </xf>
    <xf numFmtId="0" fontId="19" fillId="0" borderId="0" xfId="2" applyFont="1" applyAlignment="1" applyProtection="1">
      <alignment horizontal="left" vertical="center"/>
    </xf>
    <xf numFmtId="166" fontId="20" fillId="0" borderId="0" xfId="2" applyNumberFormat="1" applyFont="1" applyAlignment="1" applyProtection="1">
      <alignment horizontal="right" vertical="center"/>
    </xf>
    <xf numFmtId="0" fontId="20" fillId="0" borderId="51" xfId="2" applyFont="1" applyBorder="1" applyAlignment="1" applyProtection="1">
      <alignment horizontal="right" vertical="center"/>
    </xf>
    <xf numFmtId="0" fontId="21" fillId="0" borderId="0" xfId="2" applyFont="1" applyAlignment="1" applyProtection="1">
      <alignment horizontal="left" vertical="center"/>
    </xf>
    <xf numFmtId="0" fontId="19" fillId="0" borderId="50" xfId="2" applyFont="1" applyBorder="1" applyAlignment="1" applyProtection="1">
      <alignment horizontal="left" vertical="center"/>
    </xf>
    <xf numFmtId="0" fontId="22" fillId="0" borderId="0" xfId="2" applyFont="1" applyAlignment="1" applyProtection="1">
      <alignment horizontal="left" vertical="center"/>
    </xf>
    <xf numFmtId="39" fontId="19" fillId="0" borderId="0" xfId="2" applyNumberFormat="1" applyFont="1" applyAlignment="1" applyProtection="1">
      <alignment horizontal="left" vertical="center"/>
    </xf>
    <xf numFmtId="166" fontId="19" fillId="0" borderId="0" xfId="2" applyNumberFormat="1" applyFont="1" applyAlignment="1" applyProtection="1">
      <alignment horizontal="right" vertical="center"/>
    </xf>
    <xf numFmtId="39" fontId="19" fillId="0" borderId="51" xfId="2" applyNumberFormat="1" applyFont="1" applyBorder="1" applyAlignment="1" applyProtection="1">
      <alignment horizontal="right" vertical="center"/>
    </xf>
    <xf numFmtId="0" fontId="20" fillId="0" borderId="52" xfId="2" applyFont="1" applyBorder="1" applyAlignment="1" applyProtection="1">
      <alignment horizontal="left" vertical="top"/>
    </xf>
    <xf numFmtId="0" fontId="20" fillId="0" borderId="53" xfId="2" applyFont="1" applyBorder="1" applyAlignment="1" applyProtection="1">
      <alignment horizontal="left" vertical="top"/>
    </xf>
    <xf numFmtId="166" fontId="20" fillId="0" borderId="53" xfId="2" applyNumberFormat="1" applyFont="1" applyBorder="1" applyAlignment="1" applyProtection="1">
      <alignment horizontal="right" vertical="top"/>
    </xf>
    <xf numFmtId="0" fontId="20" fillId="0" borderId="54" xfId="2" applyFont="1" applyBorder="1" applyAlignment="1" applyProtection="1">
      <alignment horizontal="right" vertical="top"/>
    </xf>
    <xf numFmtId="166" fontId="20" fillId="0" borderId="47" xfId="2" applyNumberFormat="1" applyFont="1" applyBorder="1" applyAlignment="1" applyProtection="1">
      <alignment horizontal="right" vertical="top"/>
    </xf>
    <xf numFmtId="0" fontId="20" fillId="0" borderId="49" xfId="2" applyFont="1" applyBorder="1" applyAlignment="1" applyProtection="1">
      <alignment horizontal="right" vertical="top"/>
    </xf>
    <xf numFmtId="0" fontId="20" fillId="0" borderId="50" xfId="2" applyFont="1" applyBorder="1" applyAlignment="1" applyProtection="1">
      <alignment horizontal="left" vertical="top"/>
    </xf>
    <xf numFmtId="0" fontId="20" fillId="0" borderId="51" xfId="2" applyFont="1" applyBorder="1" applyAlignment="1" applyProtection="1">
      <alignment horizontal="right" vertical="top"/>
    </xf>
    <xf numFmtId="0" fontId="19" fillId="0" borderId="55" xfId="2" applyFont="1" applyBorder="1" applyAlignment="1" applyProtection="1">
      <alignment horizontal="center" vertical="center"/>
    </xf>
    <xf numFmtId="0" fontId="19" fillId="0" borderId="50" xfId="2" applyFont="1" applyBorder="1" applyAlignment="1" applyProtection="1">
      <alignment horizontal="center" vertical="center"/>
    </xf>
    <xf numFmtId="0" fontId="19" fillId="0" borderId="51" xfId="2" applyFont="1" applyBorder="1" applyAlignment="1" applyProtection="1">
      <alignment horizontal="right" vertical="center"/>
    </xf>
    <xf numFmtId="39" fontId="22" fillId="0" borderId="51" xfId="2" applyNumberFormat="1" applyFont="1" applyBorder="1" applyAlignment="1" applyProtection="1">
      <alignment horizontal="right" vertical="center"/>
    </xf>
    <xf numFmtId="39" fontId="19" fillId="0" borderId="51" xfId="2" applyNumberFormat="1" applyFont="1" applyBorder="1" applyAlignment="1" applyProtection="1">
      <alignment horizontal="right" vertical="center"/>
    </xf>
    <xf numFmtId="0" fontId="20" fillId="0" borderId="48" xfId="2" applyFont="1" applyBorder="1" applyAlignment="1" applyProtection="1">
      <alignment horizontal="left" vertical="center"/>
    </xf>
    <xf numFmtId="0" fontId="19" fillId="0" borderId="51" xfId="2" applyFont="1" applyBorder="1" applyAlignment="1" applyProtection="1">
      <alignment horizontal="left" vertical="center"/>
    </xf>
    <xf numFmtId="39" fontId="19" fillId="0" borderId="51" xfId="2" applyNumberFormat="1" applyFont="1" applyBorder="1" applyAlignment="1" applyProtection="1">
      <alignment horizontal="right"/>
    </xf>
    <xf numFmtId="0" fontId="20" fillId="0" borderId="56" xfId="2" applyFont="1" applyBorder="1" applyAlignment="1" applyProtection="1">
      <alignment horizontal="left" vertical="center"/>
    </xf>
    <xf numFmtId="167" fontId="20" fillId="0" borderId="56" xfId="2" applyNumberFormat="1" applyFont="1" applyBorder="1" applyAlignment="1" applyProtection="1">
      <alignment horizontal="right"/>
    </xf>
    <xf numFmtId="39" fontId="19" fillId="0" borderId="0" xfId="2" applyNumberFormat="1" applyFont="1" applyAlignment="1" applyProtection="1">
      <alignment horizontal="right" vertical="center"/>
    </xf>
    <xf numFmtId="0" fontId="20" fillId="0" borderId="53" xfId="2" applyFont="1" applyBorder="1" applyAlignment="1" applyProtection="1">
      <alignment horizontal="left" vertical="center"/>
    </xf>
    <xf numFmtId="166" fontId="20" fillId="0" borderId="53" xfId="2" applyNumberFormat="1" applyFont="1" applyBorder="1" applyAlignment="1" applyProtection="1">
      <alignment horizontal="right" vertical="center"/>
    </xf>
    <xf numFmtId="0" fontId="19" fillId="0" borderId="57" xfId="2" applyFont="1" applyBorder="1" applyAlignment="1" applyProtection="1">
      <alignment horizontal="left" vertical="center"/>
    </xf>
    <xf numFmtId="49" fontId="19" fillId="0" borderId="57" xfId="2" applyNumberFormat="1" applyFont="1" applyBorder="1" applyAlignment="1" applyProtection="1">
      <alignment horizontal="left" vertical="center" wrapText="1"/>
    </xf>
    <xf numFmtId="0" fontId="19" fillId="0" borderId="58" xfId="2" applyFont="1" applyBorder="1" applyAlignment="1" applyProtection="1">
      <alignment horizontal="left" vertical="center" wrapText="1"/>
    </xf>
    <xf numFmtId="0" fontId="19" fillId="0" borderId="57" xfId="2" applyFont="1" applyBorder="1" applyAlignment="1" applyProtection="1">
      <alignment horizontal="left" vertical="center" wrapText="1"/>
    </xf>
    <xf numFmtId="168" fontId="19" fillId="0" borderId="57" xfId="2" applyNumberFormat="1" applyFont="1" applyBorder="1" applyAlignment="1" applyProtection="1">
      <alignment horizontal="left" vertical="center"/>
    </xf>
    <xf numFmtId="39" fontId="19" fillId="0" borderId="57" xfId="2" applyNumberFormat="1" applyFont="1" applyBorder="1" applyAlignment="1" applyProtection="1">
      <alignment horizontal="left" vertical="center"/>
    </xf>
    <xf numFmtId="0" fontId="19" fillId="0" borderId="57" xfId="2" applyFont="1" applyBorder="1" applyAlignment="1" applyProtection="1">
      <alignment horizontal="right" vertical="center" wrapText="1"/>
    </xf>
    <xf numFmtId="0" fontId="19" fillId="0" borderId="0" xfId="2" applyFont="1" applyAlignment="1" applyProtection="1">
      <alignment horizontal="left" vertical="center" wrapText="1"/>
    </xf>
    <xf numFmtId="0" fontId="19" fillId="0" borderId="0" xfId="2" applyFont="1" applyAlignment="1" applyProtection="1">
      <alignment horizontal="center" vertical="center" wrapText="1"/>
    </xf>
    <xf numFmtId="167" fontId="19" fillId="0" borderId="0" xfId="2" applyNumberFormat="1" applyFont="1" applyAlignment="1" applyProtection="1">
      <alignment horizontal="right" vertical="center" wrapText="1"/>
    </xf>
    <xf numFmtId="0" fontId="19" fillId="5" borderId="48" xfId="2" applyFont="1" applyFill="1" applyBorder="1" applyAlignment="1" applyProtection="1">
      <alignment horizontal="left"/>
    </xf>
    <xf numFmtId="0" fontId="19" fillId="5" borderId="47" xfId="2" applyFont="1" applyFill="1" applyBorder="1" applyAlignment="1" applyProtection="1">
      <alignment horizontal="left"/>
    </xf>
    <xf numFmtId="0" fontId="20" fillId="5" borderId="47" xfId="2" applyFont="1" applyFill="1" applyBorder="1" applyAlignment="1" applyProtection="1">
      <alignment horizontal="left"/>
    </xf>
    <xf numFmtId="166" fontId="20" fillId="5" borderId="47" xfId="2" applyNumberFormat="1" applyFont="1" applyFill="1" applyBorder="1" applyAlignment="1" applyProtection="1">
      <alignment horizontal="right"/>
    </xf>
    <xf numFmtId="169" fontId="19" fillId="5" borderId="59" xfId="2" applyNumberFormat="1" applyFont="1" applyFill="1" applyBorder="1" applyAlignment="1" applyProtection="1">
      <alignment horizontal="right"/>
    </xf>
    <xf numFmtId="0" fontId="20" fillId="0" borderId="0" xfId="2" applyFont="1" applyAlignment="1" applyProtection="1">
      <alignment horizontal="left"/>
    </xf>
    <xf numFmtId="167" fontId="20" fillId="0" borderId="0" xfId="2" applyNumberFormat="1" applyFont="1" applyAlignment="1" applyProtection="1">
      <alignment horizontal="right"/>
    </xf>
    <xf numFmtId="39" fontId="20" fillId="0" borderId="0" xfId="2" applyNumberFormat="1" applyFont="1" applyAlignment="1" applyProtection="1">
      <alignment horizontal="right" vertical="center"/>
    </xf>
    <xf numFmtId="0" fontId="23" fillId="0" borderId="57" xfId="2" applyFont="1" applyBorder="1" applyAlignment="1" applyProtection="1">
      <alignment horizontal="left" vertical="center"/>
    </xf>
    <xf numFmtId="49" fontId="23" fillId="0" borderId="57" xfId="2" applyNumberFormat="1" applyFont="1" applyBorder="1" applyAlignment="1" applyProtection="1">
      <alignment horizontal="left" vertical="center" wrapText="1"/>
    </xf>
    <xf numFmtId="0" fontId="23" fillId="0" borderId="57" xfId="2" applyFont="1" applyBorder="1" applyAlignment="1" applyProtection="1">
      <alignment horizontal="left" vertical="center" wrapText="1"/>
    </xf>
    <xf numFmtId="168" fontId="23" fillId="0" borderId="57" xfId="2" applyNumberFormat="1" applyFont="1" applyBorder="1" applyAlignment="1" applyProtection="1">
      <alignment horizontal="left" vertical="center"/>
    </xf>
    <xf numFmtId="39" fontId="23" fillId="0" borderId="57" xfId="2" applyNumberFormat="1" applyFont="1" applyBorder="1" applyAlignment="1" applyProtection="1">
      <alignment horizontal="right" vertical="center"/>
    </xf>
    <xf numFmtId="0" fontId="23" fillId="0" borderId="0" xfId="2" applyFont="1" applyAlignment="1" applyProtection="1">
      <alignment horizontal="left" vertical="center" wrapText="1"/>
    </xf>
    <xf numFmtId="0" fontId="23" fillId="0" borderId="0" xfId="2" applyFont="1" applyAlignment="1" applyProtection="1">
      <alignment horizontal="center" vertical="center" wrapText="1"/>
    </xf>
    <xf numFmtId="0" fontId="23" fillId="0" borderId="0" xfId="2" applyFont="1" applyAlignment="1" applyProtection="1">
      <alignment horizontal="left" vertical="center"/>
    </xf>
    <xf numFmtId="167" fontId="23" fillId="0" borderId="0" xfId="2" applyNumberFormat="1" applyFont="1" applyAlignment="1" applyProtection="1">
      <alignment horizontal="right" vertical="center"/>
    </xf>
    <xf numFmtId="39" fontId="23" fillId="0" borderId="0" xfId="2" applyNumberFormat="1" applyFont="1" applyAlignment="1" applyProtection="1">
      <alignment horizontal="right" vertical="center"/>
    </xf>
    <xf numFmtId="0" fontId="24" fillId="0" borderId="59" xfId="2" applyFont="1" applyBorder="1" applyAlignment="1" applyProtection="1">
      <alignment horizontal="left" vertical="center"/>
    </xf>
    <xf numFmtId="0" fontId="25" fillId="0" borderId="0" xfId="2" applyFont="1" applyAlignment="1" applyProtection="1">
      <alignment horizontal="left" vertical="center" wrapText="1"/>
    </xf>
    <xf numFmtId="0" fontId="25" fillId="0" borderId="0" xfId="2" applyFont="1" applyAlignment="1" applyProtection="1">
      <alignment horizontal="center" vertical="center" wrapText="1"/>
    </xf>
    <xf numFmtId="0" fontId="25" fillId="0" borderId="0" xfId="2" applyFont="1" applyAlignment="1" applyProtection="1">
      <alignment horizontal="left" vertical="center"/>
    </xf>
    <xf numFmtId="167" fontId="25" fillId="0" borderId="0" xfId="2" applyNumberFormat="1" applyFont="1" applyAlignment="1" applyProtection="1">
      <alignment horizontal="right" vertical="center"/>
    </xf>
    <xf numFmtId="39" fontId="25" fillId="0" borderId="0" xfId="2" applyNumberFormat="1" applyFont="1" applyAlignment="1" applyProtection="1">
      <alignment horizontal="right" vertical="center"/>
    </xf>
    <xf numFmtId="0" fontId="23" fillId="0" borderId="59" xfId="2" applyFont="1" applyBorder="1" applyAlignment="1" applyProtection="1">
      <alignment horizontal="left" vertical="center"/>
    </xf>
    <xf numFmtId="49" fontId="23" fillId="0" borderId="59" xfId="2" applyNumberFormat="1" applyFont="1" applyBorder="1" applyAlignment="1" applyProtection="1">
      <alignment horizontal="left" vertical="center" wrapText="1"/>
    </xf>
    <xf numFmtId="0" fontId="23" fillId="0" borderId="59" xfId="2" applyFont="1" applyBorder="1" applyAlignment="1" applyProtection="1">
      <alignment horizontal="left" vertical="center" wrapText="1"/>
    </xf>
    <xf numFmtId="168" fontId="23" fillId="0" borderId="59" xfId="2" applyNumberFormat="1" applyFont="1" applyBorder="1" applyAlignment="1" applyProtection="1">
      <alignment horizontal="left" vertical="center"/>
    </xf>
    <xf numFmtId="39" fontId="23" fillId="0" borderId="59" xfId="2" applyNumberFormat="1" applyFont="1" applyBorder="1" applyAlignment="1" applyProtection="1">
      <alignment horizontal="right" vertical="center"/>
    </xf>
    <xf numFmtId="0" fontId="19" fillId="0" borderId="48" xfId="2" applyFont="1" applyBorder="1" applyAlignment="1" applyProtection="1">
      <alignment horizontal="left"/>
    </xf>
    <xf numFmtId="0" fontId="19" fillId="0" borderId="47" xfId="2" applyFont="1" applyBorder="1" applyAlignment="1" applyProtection="1">
      <alignment horizontal="left"/>
    </xf>
    <xf numFmtId="0" fontId="20" fillId="0" borderId="47" xfId="2" applyFont="1" applyBorder="1" applyAlignment="1" applyProtection="1">
      <alignment horizontal="left"/>
    </xf>
    <xf numFmtId="169" fontId="19" fillId="0" borderId="60" xfId="2" applyNumberFormat="1" applyFont="1" applyBorder="1" applyAlignment="1" applyProtection="1">
      <alignment horizontal="right"/>
    </xf>
    <xf numFmtId="0" fontId="23" fillId="0" borderId="58" xfId="2" applyFont="1" applyBorder="1" applyAlignment="1" applyProtection="1">
      <alignment horizontal="left" vertical="center" wrapText="1"/>
    </xf>
    <xf numFmtId="170" fontId="23" fillId="0" borderId="57" xfId="2" applyNumberFormat="1" applyFont="1" applyBorder="1" applyAlignment="1" applyProtection="1">
      <alignment horizontal="right" vertical="center"/>
    </xf>
    <xf numFmtId="0" fontId="26" fillId="0" borderId="58" xfId="2" applyFont="1" applyBorder="1" applyAlignment="1" applyProtection="1">
      <alignment horizontal="left" vertical="center" wrapText="1"/>
    </xf>
    <xf numFmtId="49" fontId="27" fillId="0" borderId="0" xfId="2" applyNumberFormat="1" applyFont="1" applyAlignment="1" applyProtection="1">
      <alignment horizontal="left" vertical="center" wrapText="1"/>
    </xf>
    <xf numFmtId="0" fontId="18" fillId="0" borderId="0" xfId="2" applyProtection="1">
      <alignment vertical="top" wrapText="1"/>
    </xf>
    <xf numFmtId="0" fontId="23" fillId="0" borderId="0" xfId="2" applyFont="1" applyAlignment="1" applyProtection="1">
      <alignment horizontal="left" vertical="top"/>
    </xf>
    <xf numFmtId="0" fontId="28" fillId="0" borderId="0" xfId="2" applyFont="1" applyAlignment="1" applyProtection="1">
      <alignment horizontal="left" vertical="top"/>
    </xf>
    <xf numFmtId="166" fontId="23" fillId="0" borderId="0" xfId="2" applyNumberFormat="1" applyFont="1" applyAlignment="1" applyProtection="1">
      <alignment horizontal="right" vertical="top"/>
    </xf>
    <xf numFmtId="0" fontId="23" fillId="0" borderId="0" xfId="2" applyFont="1" applyAlignment="1" applyProtection="1">
      <alignment horizontal="right" vertical="top"/>
    </xf>
    <xf numFmtId="166" fontId="23" fillId="0" borderId="57" xfId="2" applyNumberFormat="1" applyFont="1" applyBorder="1" applyAlignment="1" applyProtection="1">
      <alignment horizontal="right" vertical="center"/>
      <protection locked="0"/>
    </xf>
    <xf numFmtId="0" fontId="23" fillId="0" borderId="57" xfId="2" applyFont="1" applyBorder="1" applyAlignment="1" applyProtection="1">
      <alignment horizontal="right" vertical="center"/>
      <protection locked="0"/>
    </xf>
    <xf numFmtId="166" fontId="20" fillId="5" borderId="47" xfId="2" applyNumberFormat="1" applyFont="1" applyFill="1" applyBorder="1" applyAlignment="1" applyProtection="1">
      <alignment horizontal="right"/>
      <protection locked="0"/>
    </xf>
    <xf numFmtId="0" fontId="20" fillId="5" borderId="47" xfId="2" applyFont="1" applyFill="1" applyBorder="1" applyAlignment="1" applyProtection="1">
      <alignment horizontal="left"/>
      <protection locked="0"/>
    </xf>
    <xf numFmtId="0" fontId="24" fillId="0" borderId="59" xfId="2" applyFont="1" applyBorder="1" applyAlignment="1" applyProtection="1">
      <alignment horizontal="left" vertical="center"/>
      <protection locked="0"/>
    </xf>
    <xf numFmtId="166" fontId="23" fillId="0" borderId="59" xfId="2" applyNumberFormat="1" applyFont="1" applyBorder="1" applyAlignment="1" applyProtection="1">
      <alignment horizontal="right" vertical="center"/>
      <protection locked="0"/>
    </xf>
    <xf numFmtId="0" fontId="23" fillId="0" borderId="59" xfId="2" applyFont="1" applyBorder="1" applyAlignment="1" applyProtection="1">
      <alignment horizontal="right" vertical="center"/>
      <protection locked="0"/>
    </xf>
    <xf numFmtId="166" fontId="20" fillId="0" borderId="47" xfId="2" applyNumberFormat="1" applyFont="1" applyBorder="1" applyAlignment="1" applyProtection="1">
      <alignment horizontal="right"/>
      <protection locked="0"/>
    </xf>
    <xf numFmtId="0" fontId="20" fillId="0" borderId="47" xfId="2" applyFont="1" applyBorder="1" applyAlignment="1" applyProtection="1">
      <alignment horizontal="left"/>
      <protection locked="0"/>
    </xf>
    <xf numFmtId="166" fontId="23" fillId="0" borderId="58" xfId="2" applyNumberFormat="1" applyFont="1" applyBorder="1" applyAlignment="1" applyProtection="1">
      <alignment horizontal="right" vertical="center"/>
      <protection locked="0"/>
    </xf>
    <xf numFmtId="164" fontId="23" fillId="0" borderId="60" xfId="2" applyNumberFormat="1" applyFont="1" applyBorder="1" applyAlignment="1" applyProtection="1">
      <alignment horizontal="left" vertical="center"/>
      <protection locked="0"/>
    </xf>
    <xf numFmtId="0" fontId="23" fillId="0" borderId="58" xfId="2" applyFont="1" applyBorder="1" applyAlignment="1" applyProtection="1">
      <alignment horizontal="right" vertical="center"/>
      <protection locked="0"/>
    </xf>
    <xf numFmtId="166" fontId="23" fillId="0" borderId="58" xfId="2" applyNumberFormat="1" applyFont="1" applyBorder="1" applyAlignment="1" applyProtection="1">
      <alignment vertical="center"/>
      <protection locked="0"/>
    </xf>
    <xf numFmtId="164" fontId="23" fillId="0" borderId="60" xfId="2" applyNumberFormat="1" applyFont="1" applyBorder="1" applyAlignment="1" applyProtection="1">
      <alignment vertical="center"/>
      <protection locked="0"/>
    </xf>
    <xf numFmtId="168" fontId="23" fillId="0" borderId="57" xfId="2" applyNumberFormat="1" applyFont="1" applyBorder="1" applyAlignment="1" applyProtection="1">
      <alignment horizontal="left" vertical="center"/>
      <protection locked="0"/>
    </xf>
  </cellXfs>
  <cellStyles count="3">
    <cellStyle name="Normální" xfId="0" builtinId="0"/>
    <cellStyle name="normální 2" xfId="1" xr:uid="{00000000-0005-0000-0000-000001000000}"/>
    <cellStyle name="Normální 3" xfId="2" xr:uid="{D49A752B-3693-43FF-850A-7E1AF1764A2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6"/>
  <sheetViews>
    <sheetView showGridLines="0" tabSelected="1" view="pageBreakPreview" topLeftCell="B1" zoomScale="75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38</v>
      </c>
      <c r="B1" s="227" t="s">
        <v>4</v>
      </c>
      <c r="C1" s="228"/>
      <c r="D1" s="228"/>
      <c r="E1" s="228"/>
      <c r="F1" s="228"/>
      <c r="G1" s="228"/>
      <c r="H1" s="228"/>
      <c r="I1" s="228"/>
      <c r="J1" s="229"/>
    </row>
    <row r="2" spans="1:15" ht="36" customHeight="1" x14ac:dyDescent="0.2">
      <c r="A2" s="2"/>
      <c r="B2" s="75" t="s">
        <v>24</v>
      </c>
      <c r="C2" s="76"/>
      <c r="D2" s="77" t="s">
        <v>45</v>
      </c>
      <c r="E2" s="233" t="s">
        <v>42</v>
      </c>
      <c r="F2" s="234"/>
      <c r="G2" s="234"/>
      <c r="H2" s="234"/>
      <c r="I2" s="234"/>
      <c r="J2" s="235"/>
      <c r="O2" s="1"/>
    </row>
    <row r="3" spans="1:15" ht="27" customHeight="1" x14ac:dyDescent="0.2">
      <c r="A3" s="2"/>
      <c r="B3" s="78" t="s">
        <v>43</v>
      </c>
      <c r="C3" s="76"/>
      <c r="D3" s="79" t="s">
        <v>41</v>
      </c>
      <c r="E3" s="236" t="s">
        <v>42</v>
      </c>
      <c r="F3" s="237"/>
      <c r="G3" s="237"/>
      <c r="H3" s="237"/>
      <c r="I3" s="237"/>
      <c r="J3" s="238"/>
    </row>
    <row r="4" spans="1:15" ht="23.25" customHeight="1" x14ac:dyDescent="0.2">
      <c r="A4" s="72">
        <v>2473</v>
      </c>
      <c r="B4" s="80" t="s">
        <v>44</v>
      </c>
      <c r="C4" s="81"/>
      <c r="D4" s="82" t="s">
        <v>41</v>
      </c>
      <c r="E4" s="216" t="s">
        <v>42</v>
      </c>
      <c r="F4" s="217"/>
      <c r="G4" s="217"/>
      <c r="H4" s="217"/>
      <c r="I4" s="217"/>
      <c r="J4" s="218"/>
    </row>
    <row r="5" spans="1:15" ht="24" customHeight="1" x14ac:dyDescent="0.2">
      <c r="A5" s="2"/>
      <c r="B5" s="30" t="s">
        <v>23</v>
      </c>
      <c r="D5" s="221" t="s">
        <v>46</v>
      </c>
      <c r="E5" s="222"/>
      <c r="F5" s="222"/>
      <c r="G5" s="222"/>
      <c r="H5" s="18" t="s">
        <v>40</v>
      </c>
      <c r="I5" s="83" t="s">
        <v>50</v>
      </c>
      <c r="J5" s="8"/>
    </row>
    <row r="6" spans="1:15" ht="15.75" customHeight="1" x14ac:dyDescent="0.2">
      <c r="A6" s="2"/>
      <c r="B6" s="27"/>
      <c r="C6" s="52"/>
      <c r="D6" s="223" t="s">
        <v>47</v>
      </c>
      <c r="E6" s="224"/>
      <c r="F6" s="224"/>
      <c r="G6" s="224"/>
      <c r="H6" s="18" t="s">
        <v>36</v>
      </c>
      <c r="I6" s="83" t="s">
        <v>51</v>
      </c>
      <c r="J6" s="8"/>
    </row>
    <row r="7" spans="1:15" ht="15.75" customHeight="1" x14ac:dyDescent="0.2">
      <c r="A7" s="2"/>
      <c r="B7" s="28"/>
      <c r="C7" s="53"/>
      <c r="D7" s="73" t="s">
        <v>49</v>
      </c>
      <c r="E7" s="225" t="s">
        <v>48</v>
      </c>
      <c r="F7" s="226"/>
      <c r="G7" s="226"/>
      <c r="H7" s="23"/>
      <c r="I7" s="22"/>
      <c r="J7" s="33"/>
    </row>
    <row r="8" spans="1:15" ht="24" hidden="1" customHeight="1" x14ac:dyDescent="0.2">
      <c r="A8" s="2"/>
      <c r="B8" s="30" t="s">
        <v>21</v>
      </c>
      <c r="D8" s="74" t="s">
        <v>52</v>
      </c>
      <c r="H8" s="18" t="s">
        <v>40</v>
      </c>
      <c r="I8" s="83" t="s">
        <v>56</v>
      </c>
      <c r="J8" s="8"/>
    </row>
    <row r="9" spans="1:15" ht="15.75" hidden="1" customHeight="1" x14ac:dyDescent="0.2">
      <c r="A9" s="2"/>
      <c r="B9" s="2"/>
      <c r="D9" s="74" t="s">
        <v>53</v>
      </c>
      <c r="H9" s="18" t="s">
        <v>36</v>
      </c>
      <c r="I9" s="83" t="s">
        <v>57</v>
      </c>
      <c r="J9" s="8"/>
    </row>
    <row r="10" spans="1:15" ht="15.75" hidden="1" customHeight="1" x14ac:dyDescent="0.2">
      <c r="A10" s="2"/>
      <c r="B10" s="34"/>
      <c r="C10" s="53"/>
      <c r="D10" s="73" t="s">
        <v>55</v>
      </c>
      <c r="E10" s="84" t="s">
        <v>54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20</v>
      </c>
      <c r="D11" s="240" t="s">
        <v>58</v>
      </c>
      <c r="E11" s="240"/>
      <c r="F11" s="240"/>
      <c r="G11" s="240"/>
      <c r="H11" s="18" t="s">
        <v>40</v>
      </c>
      <c r="I11" s="85"/>
      <c r="J11" s="8"/>
    </row>
    <row r="12" spans="1:15" ht="15.75" customHeight="1" x14ac:dyDescent="0.2">
      <c r="A12" s="2"/>
      <c r="B12" s="27"/>
      <c r="C12" s="52"/>
      <c r="D12" s="215"/>
      <c r="E12" s="215"/>
      <c r="F12" s="215"/>
      <c r="G12" s="215"/>
      <c r="H12" s="18" t="s">
        <v>36</v>
      </c>
      <c r="I12" s="85"/>
      <c r="J12" s="8"/>
    </row>
    <row r="13" spans="1:15" ht="15.75" customHeight="1" x14ac:dyDescent="0.2">
      <c r="A13" s="2"/>
      <c r="B13" s="28"/>
      <c r="C13" s="53"/>
      <c r="D13" s="86"/>
      <c r="E13" s="219"/>
      <c r="F13" s="220"/>
      <c r="G13" s="220"/>
      <c r="H13" s="19"/>
      <c r="I13" s="22"/>
      <c r="J13" s="33"/>
    </row>
    <row r="14" spans="1:15" ht="24" customHeight="1" x14ac:dyDescent="0.2">
      <c r="A14" s="2"/>
      <c r="B14" s="42" t="s">
        <v>22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34</v>
      </c>
      <c r="C15" s="57"/>
      <c r="D15" s="51"/>
      <c r="E15" s="239"/>
      <c r="F15" s="239"/>
      <c r="G15" s="241"/>
      <c r="H15" s="241"/>
      <c r="I15" s="241" t="s">
        <v>31</v>
      </c>
      <c r="J15" s="242"/>
    </row>
    <row r="16" spans="1:15" ht="23.25" customHeight="1" x14ac:dyDescent="0.2">
      <c r="A16" s="139" t="s">
        <v>26</v>
      </c>
      <c r="B16" s="37" t="s">
        <v>26</v>
      </c>
      <c r="C16" s="58"/>
      <c r="D16" s="59"/>
      <c r="E16" s="204"/>
      <c r="F16" s="205"/>
      <c r="G16" s="204"/>
      <c r="H16" s="205"/>
      <c r="I16" s="204">
        <f>SUMIF(F49:F62,A16,I49:I62)+SUMIF(F49:F62,"PSU",I49:I62)</f>
        <v>0</v>
      </c>
      <c r="J16" s="206"/>
    </row>
    <row r="17" spans="1:10" ht="23.25" customHeight="1" x14ac:dyDescent="0.2">
      <c r="A17" s="139" t="s">
        <v>27</v>
      </c>
      <c r="B17" s="37" t="s">
        <v>27</v>
      </c>
      <c r="C17" s="58"/>
      <c r="D17" s="59"/>
      <c r="E17" s="204"/>
      <c r="F17" s="205"/>
      <c r="G17" s="204"/>
      <c r="H17" s="205"/>
      <c r="I17" s="204">
        <f>SUMIF(F49:F62,A17,I49:I62)</f>
        <v>0</v>
      </c>
      <c r="J17" s="206"/>
    </row>
    <row r="18" spans="1:10" ht="23.25" customHeight="1" x14ac:dyDescent="0.2">
      <c r="A18" s="139" t="s">
        <v>28</v>
      </c>
      <c r="B18" s="37" t="s">
        <v>28</v>
      </c>
      <c r="C18" s="58"/>
      <c r="D18" s="59"/>
      <c r="E18" s="204"/>
      <c r="F18" s="205"/>
      <c r="G18" s="204"/>
      <c r="H18" s="205"/>
      <c r="I18" s="204">
        <f>SUMIF(F49:F62,A18,I49:I62)</f>
        <v>0</v>
      </c>
      <c r="J18" s="206"/>
    </row>
    <row r="19" spans="1:10" ht="23.25" customHeight="1" x14ac:dyDescent="0.2">
      <c r="A19" s="139" t="s">
        <v>91</v>
      </c>
      <c r="B19" s="37" t="s">
        <v>29</v>
      </c>
      <c r="C19" s="58"/>
      <c r="D19" s="59"/>
      <c r="E19" s="204"/>
      <c r="F19" s="205"/>
      <c r="G19" s="204"/>
      <c r="H19" s="205"/>
      <c r="I19" s="204">
        <f>SUMIF(F49:F62,A19,I49:I62)</f>
        <v>0</v>
      </c>
      <c r="J19" s="206"/>
    </row>
    <row r="20" spans="1:10" ht="23.25" customHeight="1" x14ac:dyDescent="0.2">
      <c r="A20" s="139" t="s">
        <v>92</v>
      </c>
      <c r="B20" s="37" t="s">
        <v>30</v>
      </c>
      <c r="C20" s="58"/>
      <c r="D20" s="59"/>
      <c r="E20" s="204"/>
      <c r="F20" s="205"/>
      <c r="G20" s="204"/>
      <c r="H20" s="205"/>
      <c r="I20" s="204">
        <f>SUMIF(F49:F62,A20,I49:I62)</f>
        <v>0</v>
      </c>
      <c r="J20" s="206"/>
    </row>
    <row r="21" spans="1:10" ht="23.25" customHeight="1" x14ac:dyDescent="0.2">
      <c r="A21" s="2"/>
      <c r="B21" s="47" t="s">
        <v>31</v>
      </c>
      <c r="C21" s="60"/>
      <c r="D21" s="61"/>
      <c r="E21" s="207"/>
      <c r="F21" s="243"/>
      <c r="G21" s="207"/>
      <c r="H21" s="243"/>
      <c r="I21" s="207">
        <f>SUM(I16:J20)</f>
        <v>0</v>
      </c>
      <c r="J21" s="208"/>
    </row>
    <row r="22" spans="1:10" ht="33" customHeight="1" x14ac:dyDescent="0.2">
      <c r="A22" s="2"/>
      <c r="B22" s="41" t="s">
        <v>35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13</v>
      </c>
      <c r="C23" s="58"/>
      <c r="D23" s="59"/>
      <c r="E23" s="63">
        <v>12</v>
      </c>
      <c r="F23" s="38" t="s">
        <v>0</v>
      </c>
      <c r="G23" s="202">
        <f>ZakladDPHSniVypocet</f>
        <v>0</v>
      </c>
      <c r="H23" s="203"/>
      <c r="I23" s="203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14</v>
      </c>
      <c r="C24" s="58"/>
      <c r="D24" s="59"/>
      <c r="E24" s="63">
        <f>SazbaDPH1</f>
        <v>12</v>
      </c>
      <c r="F24" s="38" t="s">
        <v>0</v>
      </c>
      <c r="G24" s="200">
        <f>A23</f>
        <v>0</v>
      </c>
      <c r="H24" s="201"/>
      <c r="I24" s="201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15</v>
      </c>
      <c r="C25" s="58"/>
      <c r="D25" s="59"/>
      <c r="E25" s="63">
        <v>21</v>
      </c>
      <c r="F25" s="38" t="s">
        <v>0</v>
      </c>
      <c r="G25" s="202">
        <f>ZakladDPHZaklVypocet</f>
        <v>0</v>
      </c>
      <c r="H25" s="203"/>
      <c r="I25" s="203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16</v>
      </c>
      <c r="C26" s="64"/>
      <c r="D26" s="51"/>
      <c r="E26" s="65">
        <f>SazbaDPH2</f>
        <v>21</v>
      </c>
      <c r="F26" s="29" t="s">
        <v>0</v>
      </c>
      <c r="G26" s="230">
        <f>A25</f>
        <v>0</v>
      </c>
      <c r="H26" s="231"/>
      <c r="I26" s="231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5</v>
      </c>
      <c r="C27" s="66"/>
      <c r="D27" s="67"/>
      <c r="E27" s="66"/>
      <c r="F27" s="16"/>
      <c r="G27" s="232">
        <f>CenaCelkem-(ZakladDPHSni+DPHSni+ZakladDPHZakl+DPHZakl)</f>
        <v>0</v>
      </c>
      <c r="H27" s="232"/>
      <c r="I27" s="232"/>
      <c r="J27" s="40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10">
        <f>ZakladDPHSniVypocet+ZakladDPHZaklVypocet</f>
        <v>0</v>
      </c>
      <c r="H28" s="210"/>
      <c r="I28" s="210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09">
        <f>A27</f>
        <v>0</v>
      </c>
      <c r="H29" s="209"/>
      <c r="I29" s="209"/>
      <c r="J29" s="119" t="s">
        <v>61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12</v>
      </c>
      <c r="D32" s="69"/>
      <c r="E32" s="69"/>
      <c r="F32" s="15" t="s">
        <v>11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211"/>
      <c r="E34" s="212"/>
      <c r="G34" s="213"/>
      <c r="H34" s="214"/>
      <c r="I34" s="214"/>
      <c r="J34" s="24"/>
    </row>
    <row r="35" spans="1:10" ht="12.75" customHeight="1" x14ac:dyDescent="0.2">
      <c r="A35" s="2"/>
      <c r="B35" s="2"/>
      <c r="D35" s="199" t="s">
        <v>2</v>
      </c>
      <c r="E35" s="199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59</v>
      </c>
      <c r="C39" s="194"/>
      <c r="D39" s="194"/>
      <c r="E39" s="194"/>
      <c r="F39" s="99">
        <f>'01 01 Pol'!AE167</f>
        <v>0</v>
      </c>
      <c r="G39" s="100">
        <f>'01 01 Pol'!AF167</f>
        <v>0</v>
      </c>
      <c r="H39" s="101">
        <f>(F39*SazbaDPH1/100)+(G39*SazbaDPH2/100)</f>
        <v>0</v>
      </c>
      <c r="I39" s="101">
        <f>F39+G39+H39</f>
        <v>0</v>
      </c>
      <c r="J39" s="102" t="str">
        <f>IF(_xlfn.SINGLE(CenaCelkemVypocet)=0,"",I39/_xlfn.SINGLE(CenaCelkemVypocet)*100)</f>
        <v/>
      </c>
    </row>
    <row r="40" spans="1:10" ht="25.5" hidden="1" customHeight="1" x14ac:dyDescent="0.2">
      <c r="A40" s="88">
        <v>2</v>
      </c>
      <c r="B40" s="103" t="s">
        <v>41</v>
      </c>
      <c r="C40" s="195" t="s">
        <v>42</v>
      </c>
      <c r="D40" s="195"/>
      <c r="E40" s="195"/>
      <c r="F40" s="104">
        <f>'01 01 Pol'!AE167</f>
        <v>0</v>
      </c>
      <c r="G40" s="105">
        <f>'01 01 Pol'!AF167</f>
        <v>0</v>
      </c>
      <c r="H40" s="105">
        <f>(F40*SazbaDPH1/100)+(G40*SazbaDPH2/100)</f>
        <v>0</v>
      </c>
      <c r="I40" s="105">
        <f>F40+G40+H40</f>
        <v>0</v>
      </c>
      <c r="J40" s="106" t="str">
        <f>IF(_xlfn.SINGLE(CenaCelkemVypocet)=0,"",I40/_xlfn.SINGLE(CenaCelkemVypocet)*100)</f>
        <v/>
      </c>
    </row>
    <row r="41" spans="1:10" ht="25.5" hidden="1" customHeight="1" x14ac:dyDescent="0.2">
      <c r="A41" s="88">
        <v>3</v>
      </c>
      <c r="B41" s="107" t="s">
        <v>41</v>
      </c>
      <c r="C41" s="194" t="s">
        <v>42</v>
      </c>
      <c r="D41" s="194"/>
      <c r="E41" s="194"/>
      <c r="F41" s="108">
        <f>'01 01 Pol'!AE167</f>
        <v>0</v>
      </c>
      <c r="G41" s="101">
        <f>'01 01 Pol'!AF167</f>
        <v>0</v>
      </c>
      <c r="H41" s="101">
        <f>(F41*SazbaDPH1/100)+(G41*SazbaDPH2/100)</f>
        <v>0</v>
      </c>
      <c r="I41" s="101">
        <f>F41+G41+H41</f>
        <v>0</v>
      </c>
      <c r="J41" s="102" t="str">
        <f>IF(_xlfn.SINGLE(CenaCelkemVypocet)=0,"",I41/_xlfn.SINGLE(CenaCelkemVypocet)*100)</f>
        <v/>
      </c>
    </row>
    <row r="42" spans="1:10" ht="25.5" hidden="1" customHeight="1" x14ac:dyDescent="0.2">
      <c r="A42" s="88"/>
      <c r="B42" s="196" t="s">
        <v>60</v>
      </c>
      <c r="C42" s="197"/>
      <c r="D42" s="197"/>
      <c r="E42" s="198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>
        <f>SUMIF(A39:A41,"=1",J39:J41)</f>
        <v>0</v>
      </c>
    </row>
    <row r="46" spans="1:10" ht="15.75" x14ac:dyDescent="0.25">
      <c r="B46" s="120" t="s">
        <v>62</v>
      </c>
    </row>
    <row r="48" spans="1:10" ht="25.5" customHeight="1" x14ac:dyDescent="0.2">
      <c r="A48" s="122"/>
      <c r="B48" s="125" t="s">
        <v>18</v>
      </c>
      <c r="C48" s="125" t="s">
        <v>6</v>
      </c>
      <c r="D48" s="126"/>
      <c r="E48" s="126"/>
      <c r="F48" s="127" t="s">
        <v>63</v>
      </c>
      <c r="G48" s="127"/>
      <c r="H48" s="127"/>
      <c r="I48" s="127" t="s">
        <v>31</v>
      </c>
      <c r="J48" s="127" t="s">
        <v>0</v>
      </c>
    </row>
    <row r="49" spans="1:10" ht="36.75" customHeight="1" x14ac:dyDescent="0.2">
      <c r="A49" s="123"/>
      <c r="B49" s="128" t="s">
        <v>64</v>
      </c>
      <c r="C49" s="192" t="s">
        <v>65</v>
      </c>
      <c r="D49" s="193"/>
      <c r="E49" s="193"/>
      <c r="F49" s="135" t="s">
        <v>26</v>
      </c>
      <c r="G49" s="136"/>
      <c r="H49" s="136"/>
      <c r="I49" s="136">
        <f>'01 01 Pol'!G8</f>
        <v>0</v>
      </c>
      <c r="J49" s="132" t="str">
        <f>IF(I63=0,"",I49/I63*100)</f>
        <v/>
      </c>
    </row>
    <row r="50" spans="1:10" ht="36.75" customHeight="1" x14ac:dyDescent="0.2">
      <c r="A50" s="123"/>
      <c r="B50" s="128" t="s">
        <v>66</v>
      </c>
      <c r="C50" s="192" t="s">
        <v>67</v>
      </c>
      <c r="D50" s="193"/>
      <c r="E50" s="193"/>
      <c r="F50" s="135" t="s">
        <v>26</v>
      </c>
      <c r="G50" s="136"/>
      <c r="H50" s="136"/>
      <c r="I50" s="136">
        <f>'01 01 Pol'!G17</f>
        <v>0</v>
      </c>
      <c r="J50" s="132" t="str">
        <f>IF(I63=0,"",I50/I63*100)</f>
        <v/>
      </c>
    </row>
    <row r="51" spans="1:10" ht="36.75" customHeight="1" x14ac:dyDescent="0.2">
      <c r="A51" s="123"/>
      <c r="B51" s="128" t="s">
        <v>68</v>
      </c>
      <c r="C51" s="192" t="s">
        <v>69</v>
      </c>
      <c r="D51" s="193"/>
      <c r="E51" s="193"/>
      <c r="F51" s="135" t="s">
        <v>26</v>
      </c>
      <c r="G51" s="136"/>
      <c r="H51" s="136"/>
      <c r="I51" s="136">
        <f>'01 01 Pol'!G21</f>
        <v>0</v>
      </c>
      <c r="J51" s="132" t="str">
        <f>IF(I63=0,"",I51/I63*100)</f>
        <v/>
      </c>
    </row>
    <row r="52" spans="1:10" ht="36.75" customHeight="1" x14ac:dyDescent="0.2">
      <c r="A52" s="123"/>
      <c r="B52" s="128" t="s">
        <v>70</v>
      </c>
      <c r="C52" s="192" t="s">
        <v>71</v>
      </c>
      <c r="D52" s="193"/>
      <c r="E52" s="193"/>
      <c r="F52" s="135" t="s">
        <v>26</v>
      </c>
      <c r="G52" s="136"/>
      <c r="H52" s="136"/>
      <c r="I52" s="136">
        <f>'01 01 Pol'!G34</f>
        <v>0</v>
      </c>
      <c r="J52" s="132" t="str">
        <f>IF(I63=0,"",I52/I63*100)</f>
        <v/>
      </c>
    </row>
    <row r="53" spans="1:10" ht="36.75" customHeight="1" x14ac:dyDescent="0.2">
      <c r="A53" s="123"/>
      <c r="B53" s="128" t="s">
        <v>72</v>
      </c>
      <c r="C53" s="192" t="s">
        <v>73</v>
      </c>
      <c r="D53" s="193"/>
      <c r="E53" s="193"/>
      <c r="F53" s="135" t="s">
        <v>26</v>
      </c>
      <c r="G53" s="136"/>
      <c r="H53" s="136"/>
      <c r="I53" s="136">
        <f>'01 01 Pol'!G65</f>
        <v>0</v>
      </c>
      <c r="J53" s="132" t="str">
        <f>IF(I63=0,"",I53/I63*100)</f>
        <v/>
      </c>
    </row>
    <row r="54" spans="1:10" ht="36.75" customHeight="1" x14ac:dyDescent="0.2">
      <c r="A54" s="123"/>
      <c r="B54" s="128" t="s">
        <v>74</v>
      </c>
      <c r="C54" s="192" t="s">
        <v>75</v>
      </c>
      <c r="D54" s="193"/>
      <c r="E54" s="193"/>
      <c r="F54" s="135" t="s">
        <v>26</v>
      </c>
      <c r="G54" s="136"/>
      <c r="H54" s="136"/>
      <c r="I54" s="136">
        <f>'01 01 Pol'!G68</f>
        <v>0</v>
      </c>
      <c r="J54" s="132" t="str">
        <f>IF(I63=0,"",I54/I63*100)</f>
        <v/>
      </c>
    </row>
    <row r="55" spans="1:10" ht="36.75" customHeight="1" x14ac:dyDescent="0.2">
      <c r="A55" s="123"/>
      <c r="B55" s="128" t="s">
        <v>76</v>
      </c>
      <c r="C55" s="192" t="s">
        <v>77</v>
      </c>
      <c r="D55" s="193"/>
      <c r="E55" s="193"/>
      <c r="F55" s="135" t="s">
        <v>27</v>
      </c>
      <c r="G55" s="136"/>
      <c r="H55" s="136"/>
      <c r="I55" s="136">
        <f>'01 01 Pol'!G70</f>
        <v>0</v>
      </c>
      <c r="J55" s="132" t="str">
        <f>IF(I63=0,"",I55/I63*100)</f>
        <v/>
      </c>
    </row>
    <row r="56" spans="1:10" ht="36.75" customHeight="1" x14ac:dyDescent="0.2">
      <c r="A56" s="123"/>
      <c r="B56" s="128" t="s">
        <v>78</v>
      </c>
      <c r="C56" s="192" t="s">
        <v>79</v>
      </c>
      <c r="D56" s="193"/>
      <c r="E56" s="193"/>
      <c r="F56" s="135" t="s">
        <v>27</v>
      </c>
      <c r="G56" s="136"/>
      <c r="H56" s="136"/>
      <c r="I56" s="136">
        <f>'01 01 Pol'!G75</f>
        <v>0</v>
      </c>
      <c r="J56" s="132" t="str">
        <f>IF(I63=0,"",I56/I63*100)</f>
        <v/>
      </c>
    </row>
    <row r="57" spans="1:10" ht="36.75" customHeight="1" x14ac:dyDescent="0.2">
      <c r="A57" s="123"/>
      <c r="B57" s="128" t="s">
        <v>80</v>
      </c>
      <c r="C57" s="192" t="s">
        <v>81</v>
      </c>
      <c r="D57" s="193"/>
      <c r="E57" s="193"/>
      <c r="F57" s="135" t="s">
        <v>27</v>
      </c>
      <c r="G57" s="136"/>
      <c r="H57" s="136"/>
      <c r="I57" s="136">
        <f>'01 01 Pol'!G82</f>
        <v>0</v>
      </c>
      <c r="J57" s="132" t="str">
        <f>IF(I63=0,"",I57/I63*100)</f>
        <v/>
      </c>
    </row>
    <row r="58" spans="1:10" ht="36.75" customHeight="1" x14ac:dyDescent="0.2">
      <c r="A58" s="123"/>
      <c r="B58" s="128" t="s">
        <v>82</v>
      </c>
      <c r="C58" s="192" t="s">
        <v>83</v>
      </c>
      <c r="D58" s="193"/>
      <c r="E58" s="193"/>
      <c r="F58" s="135" t="s">
        <v>27</v>
      </c>
      <c r="G58" s="136"/>
      <c r="H58" s="136"/>
      <c r="I58" s="136">
        <f>'01 01 Pol'!G86</f>
        <v>0</v>
      </c>
      <c r="J58" s="132" t="str">
        <f>IF(I63=0,"",I58/I63*100)</f>
        <v/>
      </c>
    </row>
    <row r="59" spans="1:10" ht="36.75" customHeight="1" x14ac:dyDescent="0.2">
      <c r="A59" s="123"/>
      <c r="B59" s="128" t="s">
        <v>84</v>
      </c>
      <c r="C59" s="192" t="s">
        <v>85</v>
      </c>
      <c r="D59" s="193"/>
      <c r="E59" s="193"/>
      <c r="F59" s="135" t="s">
        <v>27</v>
      </c>
      <c r="G59" s="136"/>
      <c r="H59" s="136"/>
      <c r="I59" s="136">
        <f>'01 01 Pol'!G122</f>
        <v>0</v>
      </c>
      <c r="J59" s="132" t="str">
        <f>IF(I63=0,"",I59/I63*100)</f>
        <v/>
      </c>
    </row>
    <row r="60" spans="1:10" ht="36.75" customHeight="1" x14ac:dyDescent="0.2">
      <c r="A60" s="123"/>
      <c r="B60" s="128" t="s">
        <v>86</v>
      </c>
      <c r="C60" s="192" t="s">
        <v>87</v>
      </c>
      <c r="D60" s="193"/>
      <c r="E60" s="193"/>
      <c r="F60" s="135" t="s">
        <v>28</v>
      </c>
      <c r="G60" s="136"/>
      <c r="H60" s="136"/>
      <c r="I60" s="136">
        <f>'01 01 Pol'!G151</f>
        <v>0</v>
      </c>
      <c r="J60" s="132" t="str">
        <f>IF(I63=0,"",I60/I63*100)</f>
        <v/>
      </c>
    </row>
    <row r="61" spans="1:10" ht="36.75" customHeight="1" x14ac:dyDescent="0.2">
      <c r="A61" s="123"/>
      <c r="B61" s="128" t="s">
        <v>88</v>
      </c>
      <c r="C61" s="192" t="s">
        <v>89</v>
      </c>
      <c r="D61" s="193"/>
      <c r="E61" s="193"/>
      <c r="F61" s="135" t="s">
        <v>90</v>
      </c>
      <c r="G61" s="136"/>
      <c r="H61" s="136"/>
      <c r="I61" s="136">
        <f>'01 01 Pol'!G154</f>
        <v>0</v>
      </c>
      <c r="J61" s="132" t="str">
        <f>IF(I63=0,"",I61/I63*100)</f>
        <v/>
      </c>
    </row>
    <row r="62" spans="1:10" ht="36.75" customHeight="1" x14ac:dyDescent="0.2">
      <c r="A62" s="123"/>
      <c r="B62" s="128" t="s">
        <v>91</v>
      </c>
      <c r="C62" s="192" t="s">
        <v>29</v>
      </c>
      <c r="D62" s="193"/>
      <c r="E62" s="193"/>
      <c r="F62" s="135" t="s">
        <v>91</v>
      </c>
      <c r="G62" s="136"/>
      <c r="H62" s="136"/>
      <c r="I62" s="136">
        <f>'01 01 Pol'!G163</f>
        <v>0</v>
      </c>
      <c r="J62" s="132" t="str">
        <f>IF(I63=0,"",I62/I63*100)</f>
        <v/>
      </c>
    </row>
    <row r="63" spans="1:10" ht="25.5" customHeight="1" x14ac:dyDescent="0.2">
      <c r="A63" s="124"/>
      <c r="B63" s="129" t="s">
        <v>1</v>
      </c>
      <c r="C63" s="130"/>
      <c r="D63" s="131"/>
      <c r="E63" s="131"/>
      <c r="F63" s="137"/>
      <c r="G63" s="138"/>
      <c r="H63" s="138"/>
      <c r="I63" s="138">
        <f>SUM(I49:I62)</f>
        <v>0</v>
      </c>
      <c r="J63" s="133">
        <f>SUM(J49:J62)</f>
        <v>0</v>
      </c>
    </row>
    <row r="64" spans="1:10" x14ac:dyDescent="0.2">
      <c r="F64" s="87"/>
      <c r="G64" s="87"/>
      <c r="H64" s="87"/>
      <c r="I64" s="87"/>
      <c r="J64" s="134"/>
    </row>
    <row r="65" spans="6:10" x14ac:dyDescent="0.2">
      <c r="F65" s="87"/>
      <c r="G65" s="87"/>
      <c r="H65" s="87"/>
      <c r="I65" s="87"/>
      <c r="J65" s="134"/>
    </row>
    <row r="66" spans="6:10" x14ac:dyDescent="0.2">
      <c r="F66" s="87"/>
      <c r="G66" s="87"/>
      <c r="H66" s="87"/>
      <c r="I66" s="87"/>
      <c r="J66" s="134"/>
    </row>
  </sheetData>
  <sheetProtection algorithmName="SHA-512" hashValue="0DKfij+hT21wBO8e5bry2HsauEsR+bLg6IvOhUvNpj6bwVZxSszk7pcmX+JP1982LLNHk3hcohmOUpK123e6ug==" saltValue="aZi2E4CNchbiieCDGMJYo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60:E60"/>
    <mergeCell ref="C61:E61"/>
    <mergeCell ref="C62:E62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scale="9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4" t="s">
        <v>7</v>
      </c>
      <c r="B1" s="244"/>
      <c r="C1" s="245"/>
      <c r="D1" s="244"/>
      <c r="E1" s="244"/>
      <c r="F1" s="244"/>
      <c r="G1" s="244"/>
    </row>
    <row r="2" spans="1:7" ht="24.95" customHeight="1" x14ac:dyDescent="0.2">
      <c r="A2" s="49" t="s">
        <v>8</v>
      </c>
      <c r="B2" s="48"/>
      <c r="C2" s="246"/>
      <c r="D2" s="246"/>
      <c r="E2" s="246"/>
      <c r="F2" s="246"/>
      <c r="G2" s="247"/>
    </row>
    <row r="3" spans="1:7" ht="24.95" customHeight="1" x14ac:dyDescent="0.2">
      <c r="A3" s="49" t="s">
        <v>9</v>
      </c>
      <c r="B3" s="48"/>
      <c r="C3" s="246"/>
      <c r="D3" s="246"/>
      <c r="E3" s="246"/>
      <c r="F3" s="246"/>
      <c r="G3" s="247"/>
    </row>
    <row r="4" spans="1:7" ht="24.95" customHeight="1" x14ac:dyDescent="0.2">
      <c r="A4" s="49" t="s">
        <v>10</v>
      </c>
      <c r="B4" s="48"/>
      <c r="C4" s="246"/>
      <c r="D4" s="246"/>
      <c r="E4" s="246"/>
      <c r="F4" s="246"/>
      <c r="G4" s="247"/>
    </row>
    <row r="5" spans="1:7" x14ac:dyDescent="0.2">
      <c r="B5" s="4"/>
      <c r="C5" s="5"/>
      <c r="D5" s="6"/>
    </row>
  </sheetData>
  <sheetProtection algorithmName="SHA-512" hashValue="DRo9TKu96SFtgvF4qi1vd7zcw4BWgTHeaayBcRM0Y4XFbCrfGX2M+ZIlpZufmWixWrofElZi8L6HYztggxd3Vw==" saltValue="ymUhrghH9PmLr1GCoUyqw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10A70-3A6D-4D7F-8CA5-B20BE37B6D41}">
  <sheetPr>
    <outlinePr summaryBelow="0"/>
  </sheetPr>
  <dimension ref="A1:BH5000"/>
  <sheetViews>
    <sheetView workbookViewId="0">
      <pane ySplit="7" topLeftCell="A49" activePane="bottomLeft" state="frozen"/>
      <selection pane="bottomLeft" activeCell="F153" sqref="F153"/>
    </sheetView>
  </sheetViews>
  <sheetFormatPr defaultRowHeight="12.75" outlineLevelRow="3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8" t="s">
        <v>7</v>
      </c>
      <c r="B1" s="248"/>
      <c r="C1" s="248"/>
      <c r="D1" s="248"/>
      <c r="E1" s="248"/>
      <c r="F1" s="248"/>
      <c r="G1" s="248"/>
      <c r="AG1" t="s">
        <v>93</v>
      </c>
    </row>
    <row r="2" spans="1:60" ht="24.95" customHeight="1" x14ac:dyDescent="0.2">
      <c r="A2" s="49" t="s">
        <v>8</v>
      </c>
      <c r="B2" s="48" t="s">
        <v>45</v>
      </c>
      <c r="C2" s="249" t="s">
        <v>42</v>
      </c>
      <c r="D2" s="250"/>
      <c r="E2" s="250"/>
      <c r="F2" s="250"/>
      <c r="G2" s="251"/>
      <c r="AG2" t="s">
        <v>94</v>
      </c>
    </row>
    <row r="3" spans="1:60" ht="24.95" customHeight="1" x14ac:dyDescent="0.2">
      <c r="A3" s="49" t="s">
        <v>9</v>
      </c>
      <c r="B3" s="48" t="s">
        <v>41</v>
      </c>
      <c r="C3" s="249" t="s">
        <v>42</v>
      </c>
      <c r="D3" s="250"/>
      <c r="E3" s="250"/>
      <c r="F3" s="250"/>
      <c r="G3" s="251"/>
      <c r="AC3" s="121" t="s">
        <v>94</v>
      </c>
      <c r="AG3" t="s">
        <v>95</v>
      </c>
    </row>
    <row r="4" spans="1:60" ht="24.95" customHeight="1" x14ac:dyDescent="0.2">
      <c r="A4" s="140" t="s">
        <v>10</v>
      </c>
      <c r="B4" s="141" t="s">
        <v>41</v>
      </c>
      <c r="C4" s="252" t="s">
        <v>42</v>
      </c>
      <c r="D4" s="253"/>
      <c r="E4" s="253"/>
      <c r="F4" s="253"/>
      <c r="G4" s="254"/>
      <c r="AG4" t="s">
        <v>96</v>
      </c>
    </row>
    <row r="5" spans="1:60" x14ac:dyDescent="0.2">
      <c r="D5" s="10"/>
    </row>
    <row r="6" spans="1:60" ht="38.25" x14ac:dyDescent="0.2">
      <c r="A6" s="143" t="s">
        <v>97</v>
      </c>
      <c r="B6" s="145" t="s">
        <v>98</v>
      </c>
      <c r="C6" s="145" t="s">
        <v>99</v>
      </c>
      <c r="D6" s="144" t="s">
        <v>100</v>
      </c>
      <c r="E6" s="143" t="s">
        <v>101</v>
      </c>
      <c r="F6" s="142" t="s">
        <v>102</v>
      </c>
      <c r="G6" s="143" t="s">
        <v>31</v>
      </c>
      <c r="H6" s="146" t="s">
        <v>32</v>
      </c>
      <c r="I6" s="146" t="s">
        <v>103</v>
      </c>
      <c r="J6" s="146" t="s">
        <v>33</v>
      </c>
      <c r="K6" s="146" t="s">
        <v>104</v>
      </c>
      <c r="L6" s="146" t="s">
        <v>105</v>
      </c>
      <c r="M6" s="146" t="s">
        <v>106</v>
      </c>
      <c r="N6" s="146" t="s">
        <v>107</v>
      </c>
      <c r="O6" s="146" t="s">
        <v>108</v>
      </c>
      <c r="P6" s="146" t="s">
        <v>109</v>
      </c>
      <c r="Q6" s="146" t="s">
        <v>110</v>
      </c>
      <c r="R6" s="146" t="s">
        <v>111</v>
      </c>
      <c r="S6" s="146" t="s">
        <v>112</v>
      </c>
      <c r="T6" s="146" t="s">
        <v>113</v>
      </c>
      <c r="U6" s="146" t="s">
        <v>114</v>
      </c>
      <c r="V6" s="146" t="s">
        <v>115</v>
      </c>
      <c r="W6" s="146" t="s">
        <v>116</v>
      </c>
      <c r="X6" s="146" t="s">
        <v>117</v>
      </c>
      <c r="Y6" s="146" t="s">
        <v>118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64" t="s">
        <v>119</v>
      </c>
      <c r="B8" s="165" t="s">
        <v>64</v>
      </c>
      <c r="C8" s="184" t="s">
        <v>65</v>
      </c>
      <c r="D8" s="166"/>
      <c r="E8" s="167"/>
      <c r="F8" s="168"/>
      <c r="G8" s="169">
        <f>SUMIF(AG9:AG16,"&lt;&gt;NOR",G9:G16)</f>
        <v>0</v>
      </c>
      <c r="H8" s="163"/>
      <c r="I8" s="163">
        <f>SUM(I9:I16)</f>
        <v>0</v>
      </c>
      <c r="J8" s="163"/>
      <c r="K8" s="163">
        <f>SUM(K9:K16)</f>
        <v>0</v>
      </c>
      <c r="L8" s="163"/>
      <c r="M8" s="163">
        <f>SUM(M9:M16)</f>
        <v>0</v>
      </c>
      <c r="N8" s="162"/>
      <c r="O8" s="162">
        <f>SUM(O9:O16)</f>
        <v>8.58</v>
      </c>
      <c r="P8" s="162"/>
      <c r="Q8" s="162">
        <f>SUM(Q9:Q16)</f>
        <v>0</v>
      </c>
      <c r="R8" s="163"/>
      <c r="S8" s="163"/>
      <c r="T8" s="163"/>
      <c r="U8" s="163"/>
      <c r="V8" s="163">
        <f>SUM(V9:V16)</f>
        <v>151.19999999999999</v>
      </c>
      <c r="W8" s="163"/>
      <c r="X8" s="163"/>
      <c r="Y8" s="163"/>
      <c r="AG8" t="s">
        <v>120</v>
      </c>
    </row>
    <row r="9" spans="1:60" outlineLevel="1" x14ac:dyDescent="0.2">
      <c r="A9" s="171">
        <v>1</v>
      </c>
      <c r="B9" s="172" t="s">
        <v>121</v>
      </c>
      <c r="C9" s="185" t="s">
        <v>122</v>
      </c>
      <c r="D9" s="173" t="s">
        <v>123</v>
      </c>
      <c r="E9" s="174">
        <v>180</v>
      </c>
      <c r="F9" s="175"/>
      <c r="G9" s="176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21</v>
      </c>
      <c r="M9" s="158">
        <f>G9*(1+L9/100)</f>
        <v>0</v>
      </c>
      <c r="N9" s="157">
        <v>4.7660000000000001E-2</v>
      </c>
      <c r="O9" s="157">
        <f>ROUND(E9*N9,2)</f>
        <v>8.58</v>
      </c>
      <c r="P9" s="157">
        <v>0</v>
      </c>
      <c r="Q9" s="157">
        <f>ROUND(E9*P9,2)</f>
        <v>0</v>
      </c>
      <c r="R9" s="158"/>
      <c r="S9" s="158" t="s">
        <v>124</v>
      </c>
      <c r="T9" s="158" t="s">
        <v>125</v>
      </c>
      <c r="U9" s="158">
        <v>0.84</v>
      </c>
      <c r="V9" s="158">
        <f>ROUND(E9*U9,2)</f>
        <v>151.19999999999999</v>
      </c>
      <c r="W9" s="158"/>
      <c r="X9" s="158" t="s">
        <v>126</v>
      </c>
      <c r="Y9" s="158" t="s">
        <v>127</v>
      </c>
      <c r="Z9" s="147"/>
      <c r="AA9" s="147"/>
      <c r="AB9" s="147"/>
      <c r="AC9" s="147"/>
      <c r="AD9" s="147"/>
      <c r="AE9" s="147"/>
      <c r="AF9" s="147"/>
      <c r="AG9" s="147" t="s">
        <v>128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2" x14ac:dyDescent="0.2">
      <c r="A10" s="154"/>
      <c r="B10" s="155"/>
      <c r="C10" s="186" t="s">
        <v>129</v>
      </c>
      <c r="D10" s="160"/>
      <c r="E10" s="161"/>
      <c r="F10" s="158"/>
      <c r="G10" s="158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58"/>
      <c r="Z10" s="147"/>
      <c r="AA10" s="147"/>
      <c r="AB10" s="147"/>
      <c r="AC10" s="147"/>
      <c r="AD10" s="147"/>
      <c r="AE10" s="147"/>
      <c r="AF10" s="147"/>
      <c r="AG10" s="147" t="s">
        <v>130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3" x14ac:dyDescent="0.2">
      <c r="A11" s="154"/>
      <c r="B11" s="155"/>
      <c r="C11" s="186" t="s">
        <v>131</v>
      </c>
      <c r="D11" s="160"/>
      <c r="E11" s="161"/>
      <c r="F11" s="158"/>
      <c r="G11" s="158"/>
      <c r="H11" s="158"/>
      <c r="I11" s="158"/>
      <c r="J11" s="158"/>
      <c r="K11" s="158"/>
      <c r="L11" s="158"/>
      <c r="M11" s="158"/>
      <c r="N11" s="157"/>
      <c r="O11" s="157"/>
      <c r="P11" s="157"/>
      <c r="Q11" s="157"/>
      <c r="R11" s="158"/>
      <c r="S11" s="158"/>
      <c r="T11" s="158"/>
      <c r="U11" s="158"/>
      <c r="V11" s="158"/>
      <c r="W11" s="158"/>
      <c r="X11" s="158"/>
      <c r="Y11" s="158"/>
      <c r="Z11" s="147"/>
      <c r="AA11" s="147"/>
      <c r="AB11" s="147"/>
      <c r="AC11" s="147"/>
      <c r="AD11" s="147"/>
      <c r="AE11" s="147"/>
      <c r="AF11" s="147"/>
      <c r="AG11" s="147" t="s">
        <v>130</v>
      </c>
      <c r="AH11" s="147">
        <v>0</v>
      </c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3" x14ac:dyDescent="0.2">
      <c r="A12" s="154"/>
      <c r="B12" s="155"/>
      <c r="C12" s="186" t="s">
        <v>132</v>
      </c>
      <c r="D12" s="160"/>
      <c r="E12" s="161">
        <v>80</v>
      </c>
      <c r="F12" s="158"/>
      <c r="G12" s="158"/>
      <c r="H12" s="158"/>
      <c r="I12" s="158"/>
      <c r="J12" s="158"/>
      <c r="K12" s="158"/>
      <c r="L12" s="158"/>
      <c r="M12" s="158"/>
      <c r="N12" s="157"/>
      <c r="O12" s="157"/>
      <c r="P12" s="157"/>
      <c r="Q12" s="157"/>
      <c r="R12" s="158"/>
      <c r="S12" s="158"/>
      <c r="T12" s="158"/>
      <c r="U12" s="158"/>
      <c r="V12" s="158"/>
      <c r="W12" s="158"/>
      <c r="X12" s="158"/>
      <c r="Y12" s="158"/>
      <c r="Z12" s="147"/>
      <c r="AA12" s="147"/>
      <c r="AB12" s="147"/>
      <c r="AC12" s="147"/>
      <c r="AD12" s="147"/>
      <c r="AE12" s="147"/>
      <c r="AF12" s="147"/>
      <c r="AG12" s="147" t="s">
        <v>130</v>
      </c>
      <c r="AH12" s="147">
        <v>0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3" x14ac:dyDescent="0.2">
      <c r="A13" s="154"/>
      <c r="B13" s="155"/>
      <c r="C13" s="186" t="s">
        <v>133</v>
      </c>
      <c r="D13" s="160"/>
      <c r="E13" s="161"/>
      <c r="F13" s="158"/>
      <c r="G13" s="158"/>
      <c r="H13" s="158"/>
      <c r="I13" s="158"/>
      <c r="J13" s="158"/>
      <c r="K13" s="158"/>
      <c r="L13" s="158"/>
      <c r="M13" s="158"/>
      <c r="N13" s="157"/>
      <c r="O13" s="157"/>
      <c r="P13" s="157"/>
      <c r="Q13" s="157"/>
      <c r="R13" s="158"/>
      <c r="S13" s="158"/>
      <c r="T13" s="158"/>
      <c r="U13" s="158"/>
      <c r="V13" s="158"/>
      <c r="W13" s="158"/>
      <c r="X13" s="158"/>
      <c r="Y13" s="158"/>
      <c r="Z13" s="147"/>
      <c r="AA13" s="147"/>
      <c r="AB13" s="147"/>
      <c r="AC13" s="147"/>
      <c r="AD13" s="147"/>
      <c r="AE13" s="147"/>
      <c r="AF13" s="147"/>
      <c r="AG13" s="147" t="s">
        <v>130</v>
      </c>
      <c r="AH13" s="147">
        <v>0</v>
      </c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3" x14ac:dyDescent="0.2">
      <c r="A14" s="154"/>
      <c r="B14" s="155"/>
      <c r="C14" s="186" t="s">
        <v>132</v>
      </c>
      <c r="D14" s="160"/>
      <c r="E14" s="161">
        <v>80</v>
      </c>
      <c r="F14" s="158"/>
      <c r="G14" s="158"/>
      <c r="H14" s="158"/>
      <c r="I14" s="158"/>
      <c r="J14" s="158"/>
      <c r="K14" s="158"/>
      <c r="L14" s="158"/>
      <c r="M14" s="158"/>
      <c r="N14" s="157"/>
      <c r="O14" s="157"/>
      <c r="P14" s="157"/>
      <c r="Q14" s="157"/>
      <c r="R14" s="158"/>
      <c r="S14" s="158"/>
      <c r="T14" s="158"/>
      <c r="U14" s="158"/>
      <c r="V14" s="158"/>
      <c r="W14" s="158"/>
      <c r="X14" s="158"/>
      <c r="Y14" s="158"/>
      <c r="Z14" s="147"/>
      <c r="AA14" s="147"/>
      <c r="AB14" s="147"/>
      <c r="AC14" s="147"/>
      <c r="AD14" s="147"/>
      <c r="AE14" s="147"/>
      <c r="AF14" s="147"/>
      <c r="AG14" s="147" t="s">
        <v>130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3" x14ac:dyDescent="0.2">
      <c r="A15" s="154"/>
      <c r="B15" s="155"/>
      <c r="C15" s="186" t="s">
        <v>134</v>
      </c>
      <c r="D15" s="160"/>
      <c r="E15" s="161"/>
      <c r="F15" s="158"/>
      <c r="G15" s="158"/>
      <c r="H15" s="158"/>
      <c r="I15" s="158"/>
      <c r="J15" s="158"/>
      <c r="K15" s="158"/>
      <c r="L15" s="158"/>
      <c r="M15" s="158"/>
      <c r="N15" s="157"/>
      <c r="O15" s="157"/>
      <c r="P15" s="157"/>
      <c r="Q15" s="157"/>
      <c r="R15" s="158"/>
      <c r="S15" s="158"/>
      <c r="T15" s="158"/>
      <c r="U15" s="158"/>
      <c r="V15" s="158"/>
      <c r="W15" s="158"/>
      <c r="X15" s="158"/>
      <c r="Y15" s="158"/>
      <c r="Z15" s="147"/>
      <c r="AA15" s="147"/>
      <c r="AB15" s="147"/>
      <c r="AC15" s="147"/>
      <c r="AD15" s="147"/>
      <c r="AE15" s="147"/>
      <c r="AF15" s="147"/>
      <c r="AG15" s="147" t="s">
        <v>130</v>
      </c>
      <c r="AH15" s="147">
        <v>0</v>
      </c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3" x14ac:dyDescent="0.2">
      <c r="A16" s="154"/>
      <c r="B16" s="155"/>
      <c r="C16" s="186" t="s">
        <v>135</v>
      </c>
      <c r="D16" s="160"/>
      <c r="E16" s="161">
        <v>20</v>
      </c>
      <c r="F16" s="158"/>
      <c r="G16" s="158"/>
      <c r="H16" s="158"/>
      <c r="I16" s="158"/>
      <c r="J16" s="158"/>
      <c r="K16" s="158"/>
      <c r="L16" s="158"/>
      <c r="M16" s="158"/>
      <c r="N16" s="157"/>
      <c r="O16" s="157"/>
      <c r="P16" s="157"/>
      <c r="Q16" s="157"/>
      <c r="R16" s="158"/>
      <c r="S16" s="158"/>
      <c r="T16" s="158"/>
      <c r="U16" s="158"/>
      <c r="V16" s="158"/>
      <c r="W16" s="158"/>
      <c r="X16" s="158"/>
      <c r="Y16" s="158"/>
      <c r="Z16" s="147"/>
      <c r="AA16" s="147"/>
      <c r="AB16" s="147"/>
      <c r="AC16" s="147"/>
      <c r="AD16" s="147"/>
      <c r="AE16" s="147"/>
      <c r="AF16" s="147"/>
      <c r="AG16" s="147" t="s">
        <v>130</v>
      </c>
      <c r="AH16" s="147">
        <v>0</v>
      </c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x14ac:dyDescent="0.2">
      <c r="A17" s="164" t="s">
        <v>119</v>
      </c>
      <c r="B17" s="165" t="s">
        <v>66</v>
      </c>
      <c r="C17" s="184" t="s">
        <v>67</v>
      </c>
      <c r="D17" s="166"/>
      <c r="E17" s="167"/>
      <c r="F17" s="168"/>
      <c r="G17" s="169">
        <f>SUMIF(AG18:AG20,"&lt;&gt;NOR",G18:G20)</f>
        <v>0</v>
      </c>
      <c r="H17" s="163"/>
      <c r="I17" s="163">
        <f>SUM(I18:I20)</f>
        <v>0</v>
      </c>
      <c r="J17" s="163"/>
      <c r="K17" s="163">
        <f>SUM(K18:K20)</f>
        <v>0</v>
      </c>
      <c r="L17" s="163"/>
      <c r="M17" s="163">
        <f>SUM(M18:M20)</f>
        <v>0</v>
      </c>
      <c r="N17" s="162"/>
      <c r="O17" s="162">
        <f>SUM(O18:O20)</f>
        <v>0.09</v>
      </c>
      <c r="P17" s="162"/>
      <c r="Q17" s="162">
        <f>SUM(Q18:Q20)</f>
        <v>0</v>
      </c>
      <c r="R17" s="163"/>
      <c r="S17" s="163"/>
      <c r="T17" s="163"/>
      <c r="U17" s="163"/>
      <c r="V17" s="163">
        <f>SUM(V18:V20)</f>
        <v>4.4800000000000004</v>
      </c>
      <c r="W17" s="163"/>
      <c r="X17" s="163"/>
      <c r="Y17" s="163"/>
      <c r="AG17" t="s">
        <v>120</v>
      </c>
    </row>
    <row r="18" spans="1:60" outlineLevel="1" x14ac:dyDescent="0.2">
      <c r="A18" s="171">
        <v>2</v>
      </c>
      <c r="B18" s="172" t="s">
        <v>136</v>
      </c>
      <c r="C18" s="185" t="s">
        <v>137</v>
      </c>
      <c r="D18" s="173" t="s">
        <v>123</v>
      </c>
      <c r="E18" s="174">
        <v>20</v>
      </c>
      <c r="F18" s="175"/>
      <c r="G18" s="176">
        <f>ROUND(E18*F18,2)</f>
        <v>0</v>
      </c>
      <c r="H18" s="159"/>
      <c r="I18" s="158">
        <f>ROUND(E18*H18,2)</f>
        <v>0</v>
      </c>
      <c r="J18" s="159"/>
      <c r="K18" s="158">
        <f>ROUND(E18*J18,2)</f>
        <v>0</v>
      </c>
      <c r="L18" s="158">
        <v>21</v>
      </c>
      <c r="M18" s="158">
        <f>G18*(1+L18/100)</f>
        <v>0</v>
      </c>
      <c r="N18" s="157">
        <v>4.5199999999999997E-3</v>
      </c>
      <c r="O18" s="157">
        <f>ROUND(E18*N18,2)</f>
        <v>0.09</v>
      </c>
      <c r="P18" s="157">
        <v>0</v>
      </c>
      <c r="Q18" s="157">
        <f>ROUND(E18*P18,2)</f>
        <v>0</v>
      </c>
      <c r="R18" s="158"/>
      <c r="S18" s="158" t="s">
        <v>124</v>
      </c>
      <c r="T18" s="158" t="s">
        <v>124</v>
      </c>
      <c r="U18" s="158">
        <v>0.22400999999999999</v>
      </c>
      <c r="V18" s="158">
        <f>ROUND(E18*U18,2)</f>
        <v>4.4800000000000004</v>
      </c>
      <c r="W18" s="158"/>
      <c r="X18" s="158" t="s">
        <v>126</v>
      </c>
      <c r="Y18" s="158" t="s">
        <v>127</v>
      </c>
      <c r="Z18" s="147"/>
      <c r="AA18" s="147"/>
      <c r="AB18" s="147"/>
      <c r="AC18" s="147"/>
      <c r="AD18" s="147"/>
      <c r="AE18" s="147"/>
      <c r="AF18" s="147"/>
      <c r="AG18" s="147" t="s">
        <v>128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ht="22.5" outlineLevel="2" x14ac:dyDescent="0.2">
      <c r="A19" s="154"/>
      <c r="B19" s="155"/>
      <c r="C19" s="186" t="s">
        <v>138</v>
      </c>
      <c r="D19" s="160"/>
      <c r="E19" s="161"/>
      <c r="F19" s="158"/>
      <c r="G19" s="158"/>
      <c r="H19" s="158"/>
      <c r="I19" s="158"/>
      <c r="J19" s="158"/>
      <c r="K19" s="158"/>
      <c r="L19" s="158"/>
      <c r="M19" s="158"/>
      <c r="N19" s="157"/>
      <c r="O19" s="157"/>
      <c r="P19" s="157"/>
      <c r="Q19" s="157"/>
      <c r="R19" s="158"/>
      <c r="S19" s="158"/>
      <c r="T19" s="158"/>
      <c r="U19" s="158"/>
      <c r="V19" s="158"/>
      <c r="W19" s="158"/>
      <c r="X19" s="158"/>
      <c r="Y19" s="158"/>
      <c r="Z19" s="147"/>
      <c r="AA19" s="147"/>
      <c r="AB19" s="147"/>
      <c r="AC19" s="147"/>
      <c r="AD19" s="147"/>
      <c r="AE19" s="147"/>
      <c r="AF19" s="147"/>
      <c r="AG19" s="147" t="s">
        <v>130</v>
      </c>
      <c r="AH19" s="147">
        <v>0</v>
      </c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3" x14ac:dyDescent="0.2">
      <c r="A20" s="154"/>
      <c r="B20" s="155"/>
      <c r="C20" s="186" t="s">
        <v>135</v>
      </c>
      <c r="D20" s="160"/>
      <c r="E20" s="161">
        <v>20</v>
      </c>
      <c r="F20" s="158"/>
      <c r="G20" s="158"/>
      <c r="H20" s="158"/>
      <c r="I20" s="158"/>
      <c r="J20" s="158"/>
      <c r="K20" s="158"/>
      <c r="L20" s="158"/>
      <c r="M20" s="158"/>
      <c r="N20" s="157"/>
      <c r="O20" s="157"/>
      <c r="P20" s="157"/>
      <c r="Q20" s="157"/>
      <c r="R20" s="158"/>
      <c r="S20" s="158"/>
      <c r="T20" s="158"/>
      <c r="U20" s="158"/>
      <c r="V20" s="158"/>
      <c r="W20" s="158"/>
      <c r="X20" s="158"/>
      <c r="Y20" s="158"/>
      <c r="Z20" s="147"/>
      <c r="AA20" s="147"/>
      <c r="AB20" s="147"/>
      <c r="AC20" s="147"/>
      <c r="AD20" s="147"/>
      <c r="AE20" s="147"/>
      <c r="AF20" s="147"/>
      <c r="AG20" s="147" t="s">
        <v>130</v>
      </c>
      <c r="AH20" s="147">
        <v>0</v>
      </c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x14ac:dyDescent="0.2">
      <c r="A21" s="164" t="s">
        <v>119</v>
      </c>
      <c r="B21" s="165" t="s">
        <v>68</v>
      </c>
      <c r="C21" s="184" t="s">
        <v>69</v>
      </c>
      <c r="D21" s="166"/>
      <c r="E21" s="167"/>
      <c r="F21" s="168"/>
      <c r="G21" s="169">
        <f>SUMIF(AG22:AG33,"&lt;&gt;NOR",G22:G33)</f>
        <v>0</v>
      </c>
      <c r="H21" s="163"/>
      <c r="I21" s="163">
        <f>SUM(I22:I33)</f>
        <v>0</v>
      </c>
      <c r="J21" s="163"/>
      <c r="K21" s="163">
        <f>SUM(K22:K33)</f>
        <v>0</v>
      </c>
      <c r="L21" s="163"/>
      <c r="M21" s="163">
        <f>SUM(M22:M33)</f>
        <v>0</v>
      </c>
      <c r="N21" s="162"/>
      <c r="O21" s="162">
        <f>SUM(O22:O33)</f>
        <v>23.24</v>
      </c>
      <c r="P21" s="162"/>
      <c r="Q21" s="162">
        <f>SUM(Q22:Q33)</f>
        <v>0</v>
      </c>
      <c r="R21" s="163"/>
      <c r="S21" s="163"/>
      <c r="T21" s="163"/>
      <c r="U21" s="163"/>
      <c r="V21" s="163">
        <f>SUM(V22:V33)</f>
        <v>294.69</v>
      </c>
      <c r="W21" s="163"/>
      <c r="X21" s="163"/>
      <c r="Y21" s="163"/>
      <c r="AG21" t="s">
        <v>120</v>
      </c>
    </row>
    <row r="22" spans="1:60" outlineLevel="1" x14ac:dyDescent="0.2">
      <c r="A22" s="171">
        <v>3</v>
      </c>
      <c r="B22" s="172" t="s">
        <v>139</v>
      </c>
      <c r="C22" s="185" t="s">
        <v>140</v>
      </c>
      <c r="D22" s="173" t="s">
        <v>123</v>
      </c>
      <c r="E22" s="174">
        <v>1264.4580000000001</v>
      </c>
      <c r="F22" s="175"/>
      <c r="G22" s="176">
        <f>ROUND(E22*F22,2)</f>
        <v>0</v>
      </c>
      <c r="H22" s="159"/>
      <c r="I22" s="158">
        <f>ROUND(E22*H22,2)</f>
        <v>0</v>
      </c>
      <c r="J22" s="159"/>
      <c r="K22" s="158">
        <f>ROUND(E22*J22,2)</f>
        <v>0</v>
      </c>
      <c r="L22" s="158">
        <v>21</v>
      </c>
      <c r="M22" s="158">
        <f>G22*(1+L22/100)</f>
        <v>0</v>
      </c>
      <c r="N22" s="157">
        <v>1.8380000000000001E-2</v>
      </c>
      <c r="O22" s="157">
        <f>ROUND(E22*N22,2)</f>
        <v>23.24</v>
      </c>
      <c r="P22" s="157">
        <v>0</v>
      </c>
      <c r="Q22" s="157">
        <f>ROUND(E22*P22,2)</f>
        <v>0</v>
      </c>
      <c r="R22" s="158"/>
      <c r="S22" s="158" t="s">
        <v>124</v>
      </c>
      <c r="T22" s="158" t="s">
        <v>125</v>
      </c>
      <c r="U22" s="158">
        <v>0.123</v>
      </c>
      <c r="V22" s="158">
        <f>ROUND(E22*U22,2)</f>
        <v>155.53</v>
      </c>
      <c r="W22" s="158"/>
      <c r="X22" s="158" t="s">
        <v>126</v>
      </c>
      <c r="Y22" s="158" t="s">
        <v>127</v>
      </c>
      <c r="Z22" s="147"/>
      <c r="AA22" s="147"/>
      <c r="AB22" s="147"/>
      <c r="AC22" s="147"/>
      <c r="AD22" s="147"/>
      <c r="AE22" s="147"/>
      <c r="AF22" s="147"/>
      <c r="AG22" s="147" t="s">
        <v>128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2" x14ac:dyDescent="0.2">
      <c r="A23" s="154"/>
      <c r="B23" s="155"/>
      <c r="C23" s="186" t="s">
        <v>131</v>
      </c>
      <c r="D23" s="160"/>
      <c r="E23" s="161"/>
      <c r="F23" s="158"/>
      <c r="G23" s="158"/>
      <c r="H23" s="158"/>
      <c r="I23" s="158"/>
      <c r="J23" s="158"/>
      <c r="K23" s="158"/>
      <c r="L23" s="158"/>
      <c r="M23" s="158"/>
      <c r="N23" s="157"/>
      <c r="O23" s="157"/>
      <c r="P23" s="157"/>
      <c r="Q23" s="157"/>
      <c r="R23" s="158"/>
      <c r="S23" s="158"/>
      <c r="T23" s="158"/>
      <c r="U23" s="158"/>
      <c r="V23" s="158"/>
      <c r="W23" s="158"/>
      <c r="X23" s="158"/>
      <c r="Y23" s="158"/>
      <c r="Z23" s="147"/>
      <c r="AA23" s="147"/>
      <c r="AB23" s="147"/>
      <c r="AC23" s="147"/>
      <c r="AD23" s="147"/>
      <c r="AE23" s="147"/>
      <c r="AF23" s="147"/>
      <c r="AG23" s="147" t="s">
        <v>130</v>
      </c>
      <c r="AH23" s="147">
        <v>0</v>
      </c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3" x14ac:dyDescent="0.2">
      <c r="A24" s="154"/>
      <c r="B24" s="155"/>
      <c r="C24" s="186" t="s">
        <v>141</v>
      </c>
      <c r="D24" s="160"/>
      <c r="E24" s="161">
        <v>191.97</v>
      </c>
      <c r="F24" s="158"/>
      <c r="G24" s="158"/>
      <c r="H24" s="158"/>
      <c r="I24" s="158"/>
      <c r="J24" s="158"/>
      <c r="K24" s="158"/>
      <c r="L24" s="158"/>
      <c r="M24" s="158"/>
      <c r="N24" s="157"/>
      <c r="O24" s="157"/>
      <c r="P24" s="157"/>
      <c r="Q24" s="157"/>
      <c r="R24" s="158"/>
      <c r="S24" s="158"/>
      <c r="T24" s="158"/>
      <c r="U24" s="158"/>
      <c r="V24" s="158"/>
      <c r="W24" s="158"/>
      <c r="X24" s="158"/>
      <c r="Y24" s="158"/>
      <c r="Z24" s="147"/>
      <c r="AA24" s="147"/>
      <c r="AB24" s="147"/>
      <c r="AC24" s="147"/>
      <c r="AD24" s="147"/>
      <c r="AE24" s="147"/>
      <c r="AF24" s="147"/>
      <c r="AG24" s="147" t="s">
        <v>130</v>
      </c>
      <c r="AH24" s="147">
        <v>0</v>
      </c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3" x14ac:dyDescent="0.2">
      <c r="A25" s="154"/>
      <c r="B25" s="155"/>
      <c r="C25" s="186" t="s">
        <v>142</v>
      </c>
      <c r="D25" s="160"/>
      <c r="E25" s="161">
        <v>191.28200000000001</v>
      </c>
      <c r="F25" s="158"/>
      <c r="G25" s="158"/>
      <c r="H25" s="158"/>
      <c r="I25" s="158"/>
      <c r="J25" s="158"/>
      <c r="K25" s="158"/>
      <c r="L25" s="158"/>
      <c r="M25" s="158"/>
      <c r="N25" s="157"/>
      <c r="O25" s="157"/>
      <c r="P25" s="157"/>
      <c r="Q25" s="157"/>
      <c r="R25" s="158"/>
      <c r="S25" s="158"/>
      <c r="T25" s="158"/>
      <c r="U25" s="158"/>
      <c r="V25" s="158"/>
      <c r="W25" s="158"/>
      <c r="X25" s="158"/>
      <c r="Y25" s="158"/>
      <c r="Z25" s="147"/>
      <c r="AA25" s="147"/>
      <c r="AB25" s="147"/>
      <c r="AC25" s="147"/>
      <c r="AD25" s="147"/>
      <c r="AE25" s="147"/>
      <c r="AF25" s="147"/>
      <c r="AG25" s="147" t="s">
        <v>130</v>
      </c>
      <c r="AH25" s="147">
        <v>0</v>
      </c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3" x14ac:dyDescent="0.2">
      <c r="A26" s="154"/>
      <c r="B26" s="155"/>
      <c r="C26" s="186" t="s">
        <v>133</v>
      </c>
      <c r="D26" s="160"/>
      <c r="E26" s="161"/>
      <c r="F26" s="158"/>
      <c r="G26" s="158"/>
      <c r="H26" s="158"/>
      <c r="I26" s="158"/>
      <c r="J26" s="158"/>
      <c r="K26" s="158"/>
      <c r="L26" s="158"/>
      <c r="M26" s="158"/>
      <c r="N26" s="157"/>
      <c r="O26" s="157"/>
      <c r="P26" s="157"/>
      <c r="Q26" s="157"/>
      <c r="R26" s="158"/>
      <c r="S26" s="158"/>
      <c r="T26" s="158"/>
      <c r="U26" s="158"/>
      <c r="V26" s="158"/>
      <c r="W26" s="158"/>
      <c r="X26" s="158"/>
      <c r="Y26" s="158"/>
      <c r="Z26" s="147"/>
      <c r="AA26" s="147"/>
      <c r="AB26" s="147"/>
      <c r="AC26" s="147"/>
      <c r="AD26" s="147"/>
      <c r="AE26" s="147"/>
      <c r="AF26" s="147"/>
      <c r="AG26" s="147" t="s">
        <v>130</v>
      </c>
      <c r="AH26" s="147">
        <v>0</v>
      </c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3" x14ac:dyDescent="0.2">
      <c r="A27" s="154"/>
      <c r="B27" s="155"/>
      <c r="C27" s="186" t="s">
        <v>143</v>
      </c>
      <c r="D27" s="160"/>
      <c r="E27" s="161">
        <v>881.20600000000002</v>
      </c>
      <c r="F27" s="158"/>
      <c r="G27" s="158"/>
      <c r="H27" s="158"/>
      <c r="I27" s="158"/>
      <c r="J27" s="158"/>
      <c r="K27" s="158"/>
      <c r="L27" s="158"/>
      <c r="M27" s="158"/>
      <c r="N27" s="157"/>
      <c r="O27" s="157"/>
      <c r="P27" s="157"/>
      <c r="Q27" s="157"/>
      <c r="R27" s="158"/>
      <c r="S27" s="158"/>
      <c r="T27" s="158"/>
      <c r="U27" s="158"/>
      <c r="V27" s="158"/>
      <c r="W27" s="158"/>
      <c r="X27" s="158"/>
      <c r="Y27" s="158"/>
      <c r="Z27" s="147"/>
      <c r="AA27" s="147"/>
      <c r="AB27" s="147"/>
      <c r="AC27" s="147"/>
      <c r="AD27" s="147"/>
      <c r="AE27" s="147"/>
      <c r="AF27" s="147"/>
      <c r="AG27" s="147" t="s">
        <v>130</v>
      </c>
      <c r="AH27" s="147">
        <v>0</v>
      </c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 x14ac:dyDescent="0.2">
      <c r="A28" s="171">
        <v>4</v>
      </c>
      <c r="B28" s="172" t="s">
        <v>144</v>
      </c>
      <c r="C28" s="185" t="s">
        <v>145</v>
      </c>
      <c r="D28" s="173" t="s">
        <v>123</v>
      </c>
      <c r="E28" s="174">
        <v>18966.87</v>
      </c>
      <c r="F28" s="175"/>
      <c r="G28" s="176">
        <f>ROUND(E28*F28,2)</f>
        <v>0</v>
      </c>
      <c r="H28" s="159"/>
      <c r="I28" s="158">
        <f>ROUND(E28*H28,2)</f>
        <v>0</v>
      </c>
      <c r="J28" s="159"/>
      <c r="K28" s="158">
        <f>ROUND(E28*J28,2)</f>
        <v>0</v>
      </c>
      <c r="L28" s="158">
        <v>21</v>
      </c>
      <c r="M28" s="158">
        <f>G28*(1+L28/100)</f>
        <v>0</v>
      </c>
      <c r="N28" s="157">
        <v>0</v>
      </c>
      <c r="O28" s="157">
        <f>ROUND(E28*N28,2)</f>
        <v>0</v>
      </c>
      <c r="P28" s="157">
        <v>0</v>
      </c>
      <c r="Q28" s="157">
        <f>ROUND(E28*P28,2)</f>
        <v>0</v>
      </c>
      <c r="R28" s="158"/>
      <c r="S28" s="158" t="s">
        <v>124</v>
      </c>
      <c r="T28" s="158" t="s">
        <v>125</v>
      </c>
      <c r="U28" s="158">
        <v>0</v>
      </c>
      <c r="V28" s="158">
        <f>ROUND(E28*U28,2)</f>
        <v>0</v>
      </c>
      <c r="W28" s="158"/>
      <c r="X28" s="158" t="s">
        <v>126</v>
      </c>
      <c r="Y28" s="158" t="s">
        <v>127</v>
      </c>
      <c r="Z28" s="147"/>
      <c r="AA28" s="147"/>
      <c r="AB28" s="147"/>
      <c r="AC28" s="147"/>
      <c r="AD28" s="147"/>
      <c r="AE28" s="147"/>
      <c r="AF28" s="147"/>
      <c r="AG28" s="147" t="s">
        <v>128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2" x14ac:dyDescent="0.2">
      <c r="A29" s="154"/>
      <c r="B29" s="155"/>
      <c r="C29" s="186" t="s">
        <v>146</v>
      </c>
      <c r="D29" s="160"/>
      <c r="E29" s="161">
        <v>18966.87</v>
      </c>
      <c r="F29" s="158"/>
      <c r="G29" s="158"/>
      <c r="H29" s="158"/>
      <c r="I29" s="158"/>
      <c r="J29" s="158"/>
      <c r="K29" s="158"/>
      <c r="L29" s="158"/>
      <c r="M29" s="158"/>
      <c r="N29" s="157"/>
      <c r="O29" s="157"/>
      <c r="P29" s="157"/>
      <c r="Q29" s="157"/>
      <c r="R29" s="158"/>
      <c r="S29" s="158"/>
      <c r="T29" s="158"/>
      <c r="U29" s="158"/>
      <c r="V29" s="158"/>
      <c r="W29" s="158"/>
      <c r="X29" s="158"/>
      <c r="Y29" s="158"/>
      <c r="Z29" s="147"/>
      <c r="AA29" s="147"/>
      <c r="AB29" s="147"/>
      <c r="AC29" s="147"/>
      <c r="AD29" s="147"/>
      <c r="AE29" s="147"/>
      <c r="AF29" s="147"/>
      <c r="AG29" s="147" t="s">
        <v>130</v>
      </c>
      <c r="AH29" s="147">
        <v>0</v>
      </c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77">
        <v>5</v>
      </c>
      <c r="B30" s="178" t="s">
        <v>147</v>
      </c>
      <c r="C30" s="187" t="s">
        <v>148</v>
      </c>
      <c r="D30" s="179" t="s">
        <v>123</v>
      </c>
      <c r="E30" s="180">
        <v>1264.4580000000001</v>
      </c>
      <c r="F30" s="181"/>
      <c r="G30" s="182">
        <f>ROUND(E30*F30,2)</f>
        <v>0</v>
      </c>
      <c r="H30" s="159"/>
      <c r="I30" s="158">
        <f>ROUND(E30*H30,2)</f>
        <v>0</v>
      </c>
      <c r="J30" s="159"/>
      <c r="K30" s="158">
        <f>ROUND(E30*J30,2)</f>
        <v>0</v>
      </c>
      <c r="L30" s="158">
        <v>21</v>
      </c>
      <c r="M30" s="158">
        <f>G30*(1+L30/100)</f>
        <v>0</v>
      </c>
      <c r="N30" s="157">
        <v>0</v>
      </c>
      <c r="O30" s="157">
        <f>ROUND(E30*N30,2)</f>
        <v>0</v>
      </c>
      <c r="P30" s="157">
        <v>0</v>
      </c>
      <c r="Q30" s="157">
        <f>ROUND(E30*P30,2)</f>
        <v>0</v>
      </c>
      <c r="R30" s="158"/>
      <c r="S30" s="158" t="s">
        <v>124</v>
      </c>
      <c r="T30" s="158" t="s">
        <v>125</v>
      </c>
      <c r="U30" s="158">
        <v>0.105</v>
      </c>
      <c r="V30" s="158">
        <f>ROUND(E30*U30,2)</f>
        <v>132.77000000000001</v>
      </c>
      <c r="W30" s="158"/>
      <c r="X30" s="158" t="s">
        <v>126</v>
      </c>
      <c r="Y30" s="158" t="s">
        <v>127</v>
      </c>
      <c r="Z30" s="147"/>
      <c r="AA30" s="147"/>
      <c r="AB30" s="147"/>
      <c r="AC30" s="147"/>
      <c r="AD30" s="147"/>
      <c r="AE30" s="147"/>
      <c r="AF30" s="147"/>
      <c r="AG30" s="147" t="s">
        <v>128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ht="22.5" outlineLevel="1" x14ac:dyDescent="0.2">
      <c r="A31" s="177">
        <v>6</v>
      </c>
      <c r="B31" s="178" t="s">
        <v>149</v>
      </c>
      <c r="C31" s="187" t="s">
        <v>150</v>
      </c>
      <c r="D31" s="179" t="s">
        <v>151</v>
      </c>
      <c r="E31" s="180">
        <v>1</v>
      </c>
      <c r="F31" s="181"/>
      <c r="G31" s="182">
        <f>ROUND(E31*F31,2)</f>
        <v>0</v>
      </c>
      <c r="H31" s="159"/>
      <c r="I31" s="158">
        <f>ROUND(E31*H31,2)</f>
        <v>0</v>
      </c>
      <c r="J31" s="159"/>
      <c r="K31" s="158">
        <f>ROUND(E31*J31,2)</f>
        <v>0</v>
      </c>
      <c r="L31" s="158">
        <v>21</v>
      </c>
      <c r="M31" s="158">
        <f>G31*(1+L31/100)</f>
        <v>0</v>
      </c>
      <c r="N31" s="157">
        <v>0</v>
      </c>
      <c r="O31" s="157">
        <f>ROUND(E31*N31,2)</f>
        <v>0</v>
      </c>
      <c r="P31" s="157">
        <v>0</v>
      </c>
      <c r="Q31" s="157">
        <f>ROUND(E31*P31,2)</f>
        <v>0</v>
      </c>
      <c r="R31" s="158"/>
      <c r="S31" s="158" t="s">
        <v>124</v>
      </c>
      <c r="T31" s="158" t="s">
        <v>124</v>
      </c>
      <c r="U31" s="158">
        <v>3.63</v>
      </c>
      <c r="V31" s="158">
        <f>ROUND(E31*U31,2)</f>
        <v>3.63</v>
      </c>
      <c r="W31" s="158"/>
      <c r="X31" s="158" t="s">
        <v>126</v>
      </c>
      <c r="Y31" s="158" t="s">
        <v>127</v>
      </c>
      <c r="Z31" s="147"/>
      <c r="AA31" s="147"/>
      <c r="AB31" s="147"/>
      <c r="AC31" s="147"/>
      <c r="AD31" s="147"/>
      <c r="AE31" s="147"/>
      <c r="AF31" s="147"/>
      <c r="AG31" s="147" t="s">
        <v>128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ht="22.5" outlineLevel="1" x14ac:dyDescent="0.2">
      <c r="A32" s="177">
        <v>7</v>
      </c>
      <c r="B32" s="178" t="s">
        <v>152</v>
      </c>
      <c r="C32" s="187" t="s">
        <v>153</v>
      </c>
      <c r="D32" s="179" t="s">
        <v>154</v>
      </c>
      <c r="E32" s="180">
        <v>5</v>
      </c>
      <c r="F32" s="181"/>
      <c r="G32" s="182">
        <f>ROUND(E32*F32,2)</f>
        <v>0</v>
      </c>
      <c r="H32" s="159"/>
      <c r="I32" s="158">
        <f>ROUND(E32*H32,2)</f>
        <v>0</v>
      </c>
      <c r="J32" s="159"/>
      <c r="K32" s="158">
        <f>ROUND(E32*J32,2)</f>
        <v>0</v>
      </c>
      <c r="L32" s="158">
        <v>21</v>
      </c>
      <c r="M32" s="158">
        <f>G32*(1+L32/100)</f>
        <v>0</v>
      </c>
      <c r="N32" s="157">
        <v>0</v>
      </c>
      <c r="O32" s="157">
        <f>ROUND(E32*N32,2)</f>
        <v>0</v>
      </c>
      <c r="P32" s="157">
        <v>0</v>
      </c>
      <c r="Q32" s="157">
        <f>ROUND(E32*P32,2)</f>
        <v>0</v>
      </c>
      <c r="R32" s="158"/>
      <c r="S32" s="158" t="s">
        <v>124</v>
      </c>
      <c r="T32" s="158" t="s">
        <v>124</v>
      </c>
      <c r="U32" s="158">
        <v>0</v>
      </c>
      <c r="V32" s="158">
        <f>ROUND(E32*U32,2)</f>
        <v>0</v>
      </c>
      <c r="W32" s="158"/>
      <c r="X32" s="158" t="s">
        <v>126</v>
      </c>
      <c r="Y32" s="158" t="s">
        <v>127</v>
      </c>
      <c r="Z32" s="147"/>
      <c r="AA32" s="147"/>
      <c r="AB32" s="147"/>
      <c r="AC32" s="147"/>
      <c r="AD32" s="147"/>
      <c r="AE32" s="147"/>
      <c r="AF32" s="147"/>
      <c r="AG32" s="147" t="s">
        <v>128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ht="22.5" outlineLevel="1" x14ac:dyDescent="0.2">
      <c r="A33" s="177">
        <v>8</v>
      </c>
      <c r="B33" s="178" t="s">
        <v>155</v>
      </c>
      <c r="C33" s="187" t="s">
        <v>156</v>
      </c>
      <c r="D33" s="179" t="s">
        <v>151</v>
      </c>
      <c r="E33" s="180">
        <v>1</v>
      </c>
      <c r="F33" s="181"/>
      <c r="G33" s="182">
        <f>ROUND(E33*F33,2)</f>
        <v>0</v>
      </c>
      <c r="H33" s="159"/>
      <c r="I33" s="158">
        <f>ROUND(E33*H33,2)</f>
        <v>0</v>
      </c>
      <c r="J33" s="159"/>
      <c r="K33" s="158">
        <f>ROUND(E33*J33,2)</f>
        <v>0</v>
      </c>
      <c r="L33" s="158">
        <v>21</v>
      </c>
      <c r="M33" s="158">
        <f>G33*(1+L33/100)</f>
        <v>0</v>
      </c>
      <c r="N33" s="157">
        <v>0</v>
      </c>
      <c r="O33" s="157">
        <f>ROUND(E33*N33,2)</f>
        <v>0</v>
      </c>
      <c r="P33" s="157">
        <v>0</v>
      </c>
      <c r="Q33" s="157">
        <f>ROUND(E33*P33,2)</f>
        <v>0</v>
      </c>
      <c r="R33" s="158"/>
      <c r="S33" s="158" t="s">
        <v>124</v>
      </c>
      <c r="T33" s="158" t="s">
        <v>124</v>
      </c>
      <c r="U33" s="158">
        <v>2.76</v>
      </c>
      <c r="V33" s="158">
        <f>ROUND(E33*U33,2)</f>
        <v>2.76</v>
      </c>
      <c r="W33" s="158"/>
      <c r="X33" s="158" t="s">
        <v>126</v>
      </c>
      <c r="Y33" s="158" t="s">
        <v>127</v>
      </c>
      <c r="Z33" s="147"/>
      <c r="AA33" s="147"/>
      <c r="AB33" s="147"/>
      <c r="AC33" s="147"/>
      <c r="AD33" s="147"/>
      <c r="AE33" s="147"/>
      <c r="AF33" s="147"/>
      <c r="AG33" s="147" t="s">
        <v>128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ht="25.5" x14ac:dyDescent="0.2">
      <c r="A34" s="164" t="s">
        <v>119</v>
      </c>
      <c r="B34" s="165" t="s">
        <v>70</v>
      </c>
      <c r="C34" s="184" t="s">
        <v>71</v>
      </c>
      <c r="D34" s="166"/>
      <c r="E34" s="167"/>
      <c r="F34" s="168"/>
      <c r="G34" s="169">
        <f>SUMIF(AG35:AG64,"&lt;&gt;NOR",G35:G64)</f>
        <v>0</v>
      </c>
      <c r="H34" s="163"/>
      <c r="I34" s="163">
        <f>SUM(I35:I64)</f>
        <v>0</v>
      </c>
      <c r="J34" s="163"/>
      <c r="K34" s="163">
        <f>SUM(K35:K64)</f>
        <v>0</v>
      </c>
      <c r="L34" s="163"/>
      <c r="M34" s="163">
        <f>SUM(M35:M64)</f>
        <v>0</v>
      </c>
      <c r="N34" s="162"/>
      <c r="O34" s="162">
        <f>SUM(O35:O64)</f>
        <v>0.19</v>
      </c>
      <c r="P34" s="162"/>
      <c r="Q34" s="162">
        <f>SUM(Q35:Q64)</f>
        <v>0</v>
      </c>
      <c r="R34" s="163"/>
      <c r="S34" s="163"/>
      <c r="T34" s="163"/>
      <c r="U34" s="163"/>
      <c r="V34" s="163">
        <f>SUM(V35:V64)</f>
        <v>1466.19</v>
      </c>
      <c r="W34" s="163"/>
      <c r="X34" s="163"/>
      <c r="Y34" s="163"/>
      <c r="AG34" t="s">
        <v>120</v>
      </c>
    </row>
    <row r="35" spans="1:60" outlineLevel="1" x14ac:dyDescent="0.2">
      <c r="A35" s="171">
        <v>9</v>
      </c>
      <c r="B35" s="172" t="s">
        <v>157</v>
      </c>
      <c r="C35" s="185" t="s">
        <v>158</v>
      </c>
      <c r="D35" s="173" t="s">
        <v>123</v>
      </c>
      <c r="E35" s="174">
        <v>4760.37</v>
      </c>
      <c r="F35" s="175"/>
      <c r="G35" s="176">
        <f>ROUND(E35*F35,2)</f>
        <v>0</v>
      </c>
      <c r="H35" s="159"/>
      <c r="I35" s="158">
        <f>ROUND(E35*H35,2)</f>
        <v>0</v>
      </c>
      <c r="J35" s="159"/>
      <c r="K35" s="158">
        <f>ROUND(E35*J35,2)</f>
        <v>0</v>
      </c>
      <c r="L35" s="158">
        <v>21</v>
      </c>
      <c r="M35" s="158">
        <f>G35*(1+L35/100)</f>
        <v>0</v>
      </c>
      <c r="N35" s="157">
        <v>4.0000000000000003E-5</v>
      </c>
      <c r="O35" s="157">
        <f>ROUND(E35*N35,2)</f>
        <v>0.19</v>
      </c>
      <c r="P35" s="157">
        <v>0</v>
      </c>
      <c r="Q35" s="157">
        <f>ROUND(E35*P35,2)</f>
        <v>0</v>
      </c>
      <c r="R35" s="158"/>
      <c r="S35" s="158" t="s">
        <v>124</v>
      </c>
      <c r="T35" s="158" t="s">
        <v>125</v>
      </c>
      <c r="U35" s="158">
        <v>0.308</v>
      </c>
      <c r="V35" s="158">
        <f>ROUND(E35*U35,2)</f>
        <v>1466.19</v>
      </c>
      <c r="W35" s="158"/>
      <c r="X35" s="158" t="s">
        <v>126</v>
      </c>
      <c r="Y35" s="158" t="s">
        <v>127</v>
      </c>
      <c r="Z35" s="147"/>
      <c r="AA35" s="147"/>
      <c r="AB35" s="147"/>
      <c r="AC35" s="147"/>
      <c r="AD35" s="147"/>
      <c r="AE35" s="147"/>
      <c r="AF35" s="147"/>
      <c r="AG35" s="147" t="s">
        <v>128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2" x14ac:dyDescent="0.2">
      <c r="A36" s="154"/>
      <c r="B36" s="155"/>
      <c r="C36" s="186" t="s">
        <v>131</v>
      </c>
      <c r="D36" s="160"/>
      <c r="E36" s="161"/>
      <c r="F36" s="158"/>
      <c r="G36" s="158"/>
      <c r="H36" s="158"/>
      <c r="I36" s="158"/>
      <c r="J36" s="158"/>
      <c r="K36" s="158"/>
      <c r="L36" s="158"/>
      <c r="M36" s="158"/>
      <c r="N36" s="157"/>
      <c r="O36" s="157"/>
      <c r="P36" s="157"/>
      <c r="Q36" s="157"/>
      <c r="R36" s="158"/>
      <c r="S36" s="158"/>
      <c r="T36" s="158"/>
      <c r="U36" s="158"/>
      <c r="V36" s="158"/>
      <c r="W36" s="158"/>
      <c r="X36" s="158"/>
      <c r="Y36" s="158"/>
      <c r="Z36" s="147"/>
      <c r="AA36" s="147"/>
      <c r="AB36" s="147"/>
      <c r="AC36" s="147"/>
      <c r="AD36" s="147"/>
      <c r="AE36" s="147"/>
      <c r="AF36" s="147"/>
      <c r="AG36" s="147" t="s">
        <v>130</v>
      </c>
      <c r="AH36" s="147">
        <v>0</v>
      </c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3" x14ac:dyDescent="0.2">
      <c r="A37" s="154"/>
      <c r="B37" s="155"/>
      <c r="C37" s="186" t="s">
        <v>159</v>
      </c>
      <c r="D37" s="160"/>
      <c r="E37" s="161"/>
      <c r="F37" s="158"/>
      <c r="G37" s="158"/>
      <c r="H37" s="158"/>
      <c r="I37" s="158"/>
      <c r="J37" s="158"/>
      <c r="K37" s="158"/>
      <c r="L37" s="158"/>
      <c r="M37" s="158"/>
      <c r="N37" s="157"/>
      <c r="O37" s="157"/>
      <c r="P37" s="157"/>
      <c r="Q37" s="157"/>
      <c r="R37" s="158"/>
      <c r="S37" s="158"/>
      <c r="T37" s="158"/>
      <c r="U37" s="158"/>
      <c r="V37" s="158"/>
      <c r="W37" s="158"/>
      <c r="X37" s="158"/>
      <c r="Y37" s="158"/>
      <c r="Z37" s="147"/>
      <c r="AA37" s="147"/>
      <c r="AB37" s="147"/>
      <c r="AC37" s="147"/>
      <c r="AD37" s="147"/>
      <c r="AE37" s="147"/>
      <c r="AF37" s="147"/>
      <c r="AG37" s="147" t="s">
        <v>130</v>
      </c>
      <c r="AH37" s="147">
        <v>0</v>
      </c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ht="22.5" outlineLevel="3" x14ac:dyDescent="0.2">
      <c r="A38" s="154"/>
      <c r="B38" s="155"/>
      <c r="C38" s="186" t="s">
        <v>160</v>
      </c>
      <c r="D38" s="160"/>
      <c r="E38" s="161">
        <v>331.81</v>
      </c>
      <c r="F38" s="158"/>
      <c r="G38" s="158"/>
      <c r="H38" s="158"/>
      <c r="I38" s="158"/>
      <c r="J38" s="158"/>
      <c r="K38" s="158"/>
      <c r="L38" s="158"/>
      <c r="M38" s="158"/>
      <c r="N38" s="157"/>
      <c r="O38" s="157"/>
      <c r="P38" s="157"/>
      <c r="Q38" s="157"/>
      <c r="R38" s="158"/>
      <c r="S38" s="158"/>
      <c r="T38" s="158"/>
      <c r="U38" s="158"/>
      <c r="V38" s="158"/>
      <c r="W38" s="158"/>
      <c r="X38" s="158"/>
      <c r="Y38" s="158"/>
      <c r="Z38" s="147"/>
      <c r="AA38" s="147"/>
      <c r="AB38" s="147"/>
      <c r="AC38" s="147"/>
      <c r="AD38" s="147"/>
      <c r="AE38" s="147"/>
      <c r="AF38" s="147"/>
      <c r="AG38" s="147" t="s">
        <v>130</v>
      </c>
      <c r="AH38" s="147">
        <v>0</v>
      </c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3" x14ac:dyDescent="0.2">
      <c r="A39" s="154"/>
      <c r="B39" s="155"/>
      <c r="C39" s="186" t="s">
        <v>161</v>
      </c>
      <c r="D39" s="160"/>
      <c r="E39" s="161"/>
      <c r="F39" s="158"/>
      <c r="G39" s="158"/>
      <c r="H39" s="158"/>
      <c r="I39" s="158"/>
      <c r="J39" s="158"/>
      <c r="K39" s="158"/>
      <c r="L39" s="158"/>
      <c r="M39" s="158"/>
      <c r="N39" s="157"/>
      <c r="O39" s="157"/>
      <c r="P39" s="157"/>
      <c r="Q39" s="157"/>
      <c r="R39" s="158"/>
      <c r="S39" s="158"/>
      <c r="T39" s="158"/>
      <c r="U39" s="158"/>
      <c r="V39" s="158"/>
      <c r="W39" s="158"/>
      <c r="X39" s="158"/>
      <c r="Y39" s="158"/>
      <c r="Z39" s="147"/>
      <c r="AA39" s="147"/>
      <c r="AB39" s="147"/>
      <c r="AC39" s="147"/>
      <c r="AD39" s="147"/>
      <c r="AE39" s="147"/>
      <c r="AF39" s="147"/>
      <c r="AG39" s="147" t="s">
        <v>130</v>
      </c>
      <c r="AH39" s="147">
        <v>0</v>
      </c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3" x14ac:dyDescent="0.2">
      <c r="A40" s="154"/>
      <c r="B40" s="155"/>
      <c r="C40" s="186" t="s">
        <v>162</v>
      </c>
      <c r="D40" s="160"/>
      <c r="E40" s="161">
        <v>347.44</v>
      </c>
      <c r="F40" s="158"/>
      <c r="G40" s="158"/>
      <c r="H40" s="158"/>
      <c r="I40" s="158"/>
      <c r="J40" s="158"/>
      <c r="K40" s="158"/>
      <c r="L40" s="158"/>
      <c r="M40" s="158"/>
      <c r="N40" s="157"/>
      <c r="O40" s="157"/>
      <c r="P40" s="157"/>
      <c r="Q40" s="157"/>
      <c r="R40" s="158"/>
      <c r="S40" s="158"/>
      <c r="T40" s="158"/>
      <c r="U40" s="158"/>
      <c r="V40" s="158"/>
      <c r="W40" s="158"/>
      <c r="X40" s="158"/>
      <c r="Y40" s="158"/>
      <c r="Z40" s="147"/>
      <c r="AA40" s="147"/>
      <c r="AB40" s="147"/>
      <c r="AC40" s="147"/>
      <c r="AD40" s="147"/>
      <c r="AE40" s="147"/>
      <c r="AF40" s="147"/>
      <c r="AG40" s="147" t="s">
        <v>130</v>
      </c>
      <c r="AH40" s="147">
        <v>0</v>
      </c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3" x14ac:dyDescent="0.2">
      <c r="A41" s="154"/>
      <c r="B41" s="155"/>
      <c r="C41" s="186" t="s">
        <v>163</v>
      </c>
      <c r="D41" s="160"/>
      <c r="E41" s="161"/>
      <c r="F41" s="158"/>
      <c r="G41" s="158"/>
      <c r="H41" s="158"/>
      <c r="I41" s="158"/>
      <c r="J41" s="158"/>
      <c r="K41" s="158"/>
      <c r="L41" s="158"/>
      <c r="M41" s="158"/>
      <c r="N41" s="157"/>
      <c r="O41" s="157"/>
      <c r="P41" s="157"/>
      <c r="Q41" s="157"/>
      <c r="R41" s="158"/>
      <c r="S41" s="158"/>
      <c r="T41" s="158"/>
      <c r="U41" s="158"/>
      <c r="V41" s="158"/>
      <c r="W41" s="158"/>
      <c r="X41" s="158"/>
      <c r="Y41" s="158"/>
      <c r="Z41" s="147"/>
      <c r="AA41" s="147"/>
      <c r="AB41" s="147"/>
      <c r="AC41" s="147"/>
      <c r="AD41" s="147"/>
      <c r="AE41" s="147"/>
      <c r="AF41" s="147"/>
      <c r="AG41" s="147" t="s">
        <v>130</v>
      </c>
      <c r="AH41" s="147">
        <v>0</v>
      </c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3" x14ac:dyDescent="0.2">
      <c r="A42" s="154"/>
      <c r="B42" s="155"/>
      <c r="C42" s="186" t="s">
        <v>164</v>
      </c>
      <c r="D42" s="160"/>
      <c r="E42" s="161">
        <v>357.61</v>
      </c>
      <c r="F42" s="158"/>
      <c r="G42" s="158"/>
      <c r="H42" s="158"/>
      <c r="I42" s="158"/>
      <c r="J42" s="158"/>
      <c r="K42" s="158"/>
      <c r="L42" s="158"/>
      <c r="M42" s="158"/>
      <c r="N42" s="157"/>
      <c r="O42" s="157"/>
      <c r="P42" s="157"/>
      <c r="Q42" s="157"/>
      <c r="R42" s="158"/>
      <c r="S42" s="158"/>
      <c r="T42" s="158"/>
      <c r="U42" s="158"/>
      <c r="V42" s="158"/>
      <c r="W42" s="158"/>
      <c r="X42" s="158"/>
      <c r="Y42" s="158"/>
      <c r="Z42" s="147"/>
      <c r="AA42" s="147"/>
      <c r="AB42" s="147"/>
      <c r="AC42" s="147"/>
      <c r="AD42" s="147"/>
      <c r="AE42" s="147"/>
      <c r="AF42" s="147"/>
      <c r="AG42" s="147" t="s">
        <v>130</v>
      </c>
      <c r="AH42" s="147">
        <v>0</v>
      </c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3" x14ac:dyDescent="0.2">
      <c r="A43" s="154"/>
      <c r="B43" s="155"/>
      <c r="C43" s="186" t="s">
        <v>165</v>
      </c>
      <c r="D43" s="160"/>
      <c r="E43" s="161"/>
      <c r="F43" s="158"/>
      <c r="G43" s="158"/>
      <c r="H43" s="158"/>
      <c r="I43" s="158"/>
      <c r="J43" s="158"/>
      <c r="K43" s="158"/>
      <c r="L43" s="158"/>
      <c r="M43" s="158"/>
      <c r="N43" s="157"/>
      <c r="O43" s="157"/>
      <c r="P43" s="157"/>
      <c r="Q43" s="157"/>
      <c r="R43" s="158"/>
      <c r="S43" s="158"/>
      <c r="T43" s="158"/>
      <c r="U43" s="158"/>
      <c r="V43" s="158"/>
      <c r="W43" s="158"/>
      <c r="X43" s="158"/>
      <c r="Y43" s="158"/>
      <c r="Z43" s="147"/>
      <c r="AA43" s="147"/>
      <c r="AB43" s="147"/>
      <c r="AC43" s="147"/>
      <c r="AD43" s="147"/>
      <c r="AE43" s="147"/>
      <c r="AF43" s="147"/>
      <c r="AG43" s="147" t="s">
        <v>130</v>
      </c>
      <c r="AH43" s="147">
        <v>0</v>
      </c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3" x14ac:dyDescent="0.2">
      <c r="A44" s="154"/>
      <c r="B44" s="155"/>
      <c r="C44" s="186" t="s">
        <v>166</v>
      </c>
      <c r="D44" s="160"/>
      <c r="E44" s="161">
        <v>212.32</v>
      </c>
      <c r="F44" s="158"/>
      <c r="G44" s="158"/>
      <c r="H44" s="158"/>
      <c r="I44" s="158"/>
      <c r="J44" s="158"/>
      <c r="K44" s="158"/>
      <c r="L44" s="158"/>
      <c r="M44" s="158"/>
      <c r="N44" s="157"/>
      <c r="O44" s="157"/>
      <c r="P44" s="157"/>
      <c r="Q44" s="157"/>
      <c r="R44" s="158"/>
      <c r="S44" s="158"/>
      <c r="T44" s="158"/>
      <c r="U44" s="158"/>
      <c r="V44" s="158"/>
      <c r="W44" s="158"/>
      <c r="X44" s="158"/>
      <c r="Y44" s="158"/>
      <c r="Z44" s="147"/>
      <c r="AA44" s="147"/>
      <c r="AB44" s="147"/>
      <c r="AC44" s="147"/>
      <c r="AD44" s="147"/>
      <c r="AE44" s="147"/>
      <c r="AF44" s="147"/>
      <c r="AG44" s="147" t="s">
        <v>130</v>
      </c>
      <c r="AH44" s="147">
        <v>0</v>
      </c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3" x14ac:dyDescent="0.2">
      <c r="A45" s="154"/>
      <c r="B45" s="155"/>
      <c r="C45" s="186" t="s">
        <v>133</v>
      </c>
      <c r="D45" s="160"/>
      <c r="E45" s="161"/>
      <c r="F45" s="158"/>
      <c r="G45" s="158"/>
      <c r="H45" s="158"/>
      <c r="I45" s="158"/>
      <c r="J45" s="158"/>
      <c r="K45" s="158"/>
      <c r="L45" s="158"/>
      <c r="M45" s="158"/>
      <c r="N45" s="157"/>
      <c r="O45" s="157"/>
      <c r="P45" s="157"/>
      <c r="Q45" s="157"/>
      <c r="R45" s="158"/>
      <c r="S45" s="158"/>
      <c r="T45" s="158"/>
      <c r="U45" s="158"/>
      <c r="V45" s="158"/>
      <c r="W45" s="158"/>
      <c r="X45" s="158"/>
      <c r="Y45" s="158"/>
      <c r="Z45" s="147"/>
      <c r="AA45" s="147"/>
      <c r="AB45" s="147"/>
      <c r="AC45" s="147"/>
      <c r="AD45" s="147"/>
      <c r="AE45" s="147"/>
      <c r="AF45" s="147"/>
      <c r="AG45" s="147" t="s">
        <v>130</v>
      </c>
      <c r="AH45" s="147">
        <v>0</v>
      </c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3" x14ac:dyDescent="0.2">
      <c r="A46" s="154"/>
      <c r="B46" s="155"/>
      <c r="C46" s="186" t="s">
        <v>159</v>
      </c>
      <c r="D46" s="160"/>
      <c r="E46" s="161"/>
      <c r="F46" s="158"/>
      <c r="G46" s="158"/>
      <c r="H46" s="158"/>
      <c r="I46" s="158"/>
      <c r="J46" s="158"/>
      <c r="K46" s="158"/>
      <c r="L46" s="158"/>
      <c r="M46" s="158"/>
      <c r="N46" s="157"/>
      <c r="O46" s="157"/>
      <c r="P46" s="157"/>
      <c r="Q46" s="157"/>
      <c r="R46" s="158"/>
      <c r="S46" s="158"/>
      <c r="T46" s="158"/>
      <c r="U46" s="158"/>
      <c r="V46" s="158"/>
      <c r="W46" s="158"/>
      <c r="X46" s="158"/>
      <c r="Y46" s="158"/>
      <c r="Z46" s="147"/>
      <c r="AA46" s="147"/>
      <c r="AB46" s="147"/>
      <c r="AC46" s="147"/>
      <c r="AD46" s="147"/>
      <c r="AE46" s="147"/>
      <c r="AF46" s="147"/>
      <c r="AG46" s="147" t="s">
        <v>130</v>
      </c>
      <c r="AH46" s="147">
        <v>0</v>
      </c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ht="22.5" outlineLevel="3" x14ac:dyDescent="0.2">
      <c r="A47" s="154"/>
      <c r="B47" s="155"/>
      <c r="C47" s="186" t="s">
        <v>167</v>
      </c>
      <c r="D47" s="160"/>
      <c r="E47" s="161">
        <v>671.39</v>
      </c>
      <c r="F47" s="158"/>
      <c r="G47" s="158"/>
      <c r="H47" s="158"/>
      <c r="I47" s="158"/>
      <c r="J47" s="158"/>
      <c r="K47" s="158"/>
      <c r="L47" s="158"/>
      <c r="M47" s="158"/>
      <c r="N47" s="157"/>
      <c r="O47" s="157"/>
      <c r="P47" s="157"/>
      <c r="Q47" s="157"/>
      <c r="R47" s="158"/>
      <c r="S47" s="158"/>
      <c r="T47" s="158"/>
      <c r="U47" s="158"/>
      <c r="V47" s="158"/>
      <c r="W47" s="158"/>
      <c r="X47" s="158"/>
      <c r="Y47" s="158"/>
      <c r="Z47" s="147"/>
      <c r="AA47" s="147"/>
      <c r="AB47" s="147"/>
      <c r="AC47" s="147"/>
      <c r="AD47" s="147"/>
      <c r="AE47" s="147"/>
      <c r="AF47" s="147"/>
      <c r="AG47" s="147" t="s">
        <v>130</v>
      </c>
      <c r="AH47" s="147">
        <v>0</v>
      </c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3" x14ac:dyDescent="0.2">
      <c r="A48" s="154"/>
      <c r="B48" s="155"/>
      <c r="C48" s="186" t="s">
        <v>161</v>
      </c>
      <c r="D48" s="160"/>
      <c r="E48" s="161"/>
      <c r="F48" s="158"/>
      <c r="G48" s="158"/>
      <c r="H48" s="158"/>
      <c r="I48" s="158"/>
      <c r="J48" s="158"/>
      <c r="K48" s="158"/>
      <c r="L48" s="158"/>
      <c r="M48" s="158"/>
      <c r="N48" s="157"/>
      <c r="O48" s="157"/>
      <c r="P48" s="157"/>
      <c r="Q48" s="157"/>
      <c r="R48" s="158"/>
      <c r="S48" s="158"/>
      <c r="T48" s="158"/>
      <c r="U48" s="158"/>
      <c r="V48" s="158"/>
      <c r="W48" s="158"/>
      <c r="X48" s="158"/>
      <c r="Y48" s="158"/>
      <c r="Z48" s="147"/>
      <c r="AA48" s="147"/>
      <c r="AB48" s="147"/>
      <c r="AC48" s="147"/>
      <c r="AD48" s="147"/>
      <c r="AE48" s="147"/>
      <c r="AF48" s="147"/>
      <c r="AG48" s="147" t="s">
        <v>130</v>
      </c>
      <c r="AH48" s="147">
        <v>0</v>
      </c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ht="22.5" outlineLevel="3" x14ac:dyDescent="0.2">
      <c r="A49" s="154"/>
      <c r="B49" s="155"/>
      <c r="C49" s="186" t="s">
        <v>168</v>
      </c>
      <c r="D49" s="160"/>
      <c r="E49" s="161">
        <v>716.95</v>
      </c>
      <c r="F49" s="158"/>
      <c r="G49" s="158"/>
      <c r="H49" s="158"/>
      <c r="I49" s="158"/>
      <c r="J49" s="158"/>
      <c r="K49" s="158"/>
      <c r="L49" s="158"/>
      <c r="M49" s="158"/>
      <c r="N49" s="157"/>
      <c r="O49" s="157"/>
      <c r="P49" s="157"/>
      <c r="Q49" s="157"/>
      <c r="R49" s="158"/>
      <c r="S49" s="158"/>
      <c r="T49" s="158"/>
      <c r="U49" s="158"/>
      <c r="V49" s="158"/>
      <c r="W49" s="158"/>
      <c r="X49" s="158"/>
      <c r="Y49" s="158"/>
      <c r="Z49" s="147"/>
      <c r="AA49" s="147"/>
      <c r="AB49" s="147"/>
      <c r="AC49" s="147"/>
      <c r="AD49" s="147"/>
      <c r="AE49" s="147"/>
      <c r="AF49" s="147"/>
      <c r="AG49" s="147" t="s">
        <v>130</v>
      </c>
      <c r="AH49" s="147">
        <v>0</v>
      </c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3" x14ac:dyDescent="0.2">
      <c r="A50" s="154"/>
      <c r="B50" s="155"/>
      <c r="C50" s="186" t="s">
        <v>163</v>
      </c>
      <c r="D50" s="160"/>
      <c r="E50" s="161"/>
      <c r="F50" s="158"/>
      <c r="G50" s="158"/>
      <c r="H50" s="158"/>
      <c r="I50" s="158"/>
      <c r="J50" s="158"/>
      <c r="K50" s="158"/>
      <c r="L50" s="158"/>
      <c r="M50" s="158"/>
      <c r="N50" s="157"/>
      <c r="O50" s="157"/>
      <c r="P50" s="157"/>
      <c r="Q50" s="157"/>
      <c r="R50" s="158"/>
      <c r="S50" s="158"/>
      <c r="T50" s="158"/>
      <c r="U50" s="158"/>
      <c r="V50" s="158"/>
      <c r="W50" s="158"/>
      <c r="X50" s="158"/>
      <c r="Y50" s="158"/>
      <c r="Z50" s="147"/>
      <c r="AA50" s="147"/>
      <c r="AB50" s="147"/>
      <c r="AC50" s="147"/>
      <c r="AD50" s="147"/>
      <c r="AE50" s="147"/>
      <c r="AF50" s="147"/>
      <c r="AG50" s="147" t="s">
        <v>130</v>
      </c>
      <c r="AH50" s="147">
        <v>0</v>
      </c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ht="22.5" outlineLevel="3" x14ac:dyDescent="0.2">
      <c r="A51" s="154"/>
      <c r="B51" s="155"/>
      <c r="C51" s="186" t="s">
        <v>169</v>
      </c>
      <c r="D51" s="160"/>
      <c r="E51" s="161">
        <v>717.41</v>
      </c>
      <c r="F51" s="158"/>
      <c r="G51" s="158"/>
      <c r="H51" s="158"/>
      <c r="I51" s="158"/>
      <c r="J51" s="158"/>
      <c r="K51" s="158"/>
      <c r="L51" s="158"/>
      <c r="M51" s="158"/>
      <c r="N51" s="157"/>
      <c r="O51" s="157"/>
      <c r="P51" s="157"/>
      <c r="Q51" s="157"/>
      <c r="R51" s="158"/>
      <c r="S51" s="158"/>
      <c r="T51" s="158"/>
      <c r="U51" s="158"/>
      <c r="V51" s="158"/>
      <c r="W51" s="158"/>
      <c r="X51" s="158"/>
      <c r="Y51" s="158"/>
      <c r="Z51" s="147"/>
      <c r="AA51" s="147"/>
      <c r="AB51" s="147"/>
      <c r="AC51" s="147"/>
      <c r="AD51" s="147"/>
      <c r="AE51" s="147"/>
      <c r="AF51" s="147"/>
      <c r="AG51" s="147" t="s">
        <v>130</v>
      </c>
      <c r="AH51" s="147">
        <v>0</v>
      </c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3" x14ac:dyDescent="0.2">
      <c r="A52" s="154"/>
      <c r="B52" s="155"/>
      <c r="C52" s="186" t="s">
        <v>165</v>
      </c>
      <c r="D52" s="160"/>
      <c r="E52" s="161"/>
      <c r="F52" s="158"/>
      <c r="G52" s="158"/>
      <c r="H52" s="158"/>
      <c r="I52" s="158"/>
      <c r="J52" s="158"/>
      <c r="K52" s="158"/>
      <c r="L52" s="158"/>
      <c r="M52" s="158"/>
      <c r="N52" s="157"/>
      <c r="O52" s="157"/>
      <c r="P52" s="157"/>
      <c r="Q52" s="157"/>
      <c r="R52" s="158"/>
      <c r="S52" s="158"/>
      <c r="T52" s="158"/>
      <c r="U52" s="158"/>
      <c r="V52" s="158"/>
      <c r="W52" s="158"/>
      <c r="X52" s="158"/>
      <c r="Y52" s="158"/>
      <c r="Z52" s="147"/>
      <c r="AA52" s="147"/>
      <c r="AB52" s="147"/>
      <c r="AC52" s="147"/>
      <c r="AD52" s="147"/>
      <c r="AE52" s="147"/>
      <c r="AF52" s="147"/>
      <c r="AG52" s="147" t="s">
        <v>130</v>
      </c>
      <c r="AH52" s="147">
        <v>0</v>
      </c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ht="22.5" outlineLevel="3" x14ac:dyDescent="0.2">
      <c r="A53" s="154"/>
      <c r="B53" s="155"/>
      <c r="C53" s="186" t="s">
        <v>168</v>
      </c>
      <c r="D53" s="160"/>
      <c r="E53" s="161">
        <v>716.95</v>
      </c>
      <c r="F53" s="158"/>
      <c r="G53" s="158"/>
      <c r="H53" s="158"/>
      <c r="I53" s="158"/>
      <c r="J53" s="158"/>
      <c r="K53" s="158"/>
      <c r="L53" s="158"/>
      <c r="M53" s="158"/>
      <c r="N53" s="157"/>
      <c r="O53" s="157"/>
      <c r="P53" s="157"/>
      <c r="Q53" s="157"/>
      <c r="R53" s="158"/>
      <c r="S53" s="158"/>
      <c r="T53" s="158"/>
      <c r="U53" s="158"/>
      <c r="V53" s="158"/>
      <c r="W53" s="158"/>
      <c r="X53" s="158"/>
      <c r="Y53" s="158"/>
      <c r="Z53" s="147"/>
      <c r="AA53" s="147"/>
      <c r="AB53" s="147"/>
      <c r="AC53" s="147"/>
      <c r="AD53" s="147"/>
      <c r="AE53" s="147"/>
      <c r="AF53" s="147"/>
      <c r="AG53" s="147" t="s">
        <v>130</v>
      </c>
      <c r="AH53" s="147">
        <v>0</v>
      </c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3" x14ac:dyDescent="0.2">
      <c r="A54" s="154"/>
      <c r="B54" s="155"/>
      <c r="C54" s="186" t="s">
        <v>134</v>
      </c>
      <c r="D54" s="160"/>
      <c r="E54" s="161"/>
      <c r="F54" s="158"/>
      <c r="G54" s="158"/>
      <c r="H54" s="158"/>
      <c r="I54" s="158"/>
      <c r="J54" s="158"/>
      <c r="K54" s="158"/>
      <c r="L54" s="158"/>
      <c r="M54" s="158"/>
      <c r="N54" s="157"/>
      <c r="O54" s="157"/>
      <c r="P54" s="157"/>
      <c r="Q54" s="157"/>
      <c r="R54" s="158"/>
      <c r="S54" s="158"/>
      <c r="T54" s="158"/>
      <c r="U54" s="158"/>
      <c r="V54" s="158"/>
      <c r="W54" s="158"/>
      <c r="X54" s="158"/>
      <c r="Y54" s="158"/>
      <c r="Z54" s="147"/>
      <c r="AA54" s="147"/>
      <c r="AB54" s="147"/>
      <c r="AC54" s="147"/>
      <c r="AD54" s="147"/>
      <c r="AE54" s="147"/>
      <c r="AF54" s="147"/>
      <c r="AG54" s="147" t="s">
        <v>130</v>
      </c>
      <c r="AH54" s="147">
        <v>0</v>
      </c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3" x14ac:dyDescent="0.2">
      <c r="A55" s="154"/>
      <c r="B55" s="155"/>
      <c r="C55" s="186" t="s">
        <v>161</v>
      </c>
      <c r="D55" s="160"/>
      <c r="E55" s="161"/>
      <c r="F55" s="158"/>
      <c r="G55" s="158"/>
      <c r="H55" s="158"/>
      <c r="I55" s="158"/>
      <c r="J55" s="158"/>
      <c r="K55" s="158"/>
      <c r="L55" s="158"/>
      <c r="M55" s="158"/>
      <c r="N55" s="157"/>
      <c r="O55" s="157"/>
      <c r="P55" s="157"/>
      <c r="Q55" s="157"/>
      <c r="R55" s="158"/>
      <c r="S55" s="158"/>
      <c r="T55" s="158"/>
      <c r="U55" s="158"/>
      <c r="V55" s="158"/>
      <c r="W55" s="158"/>
      <c r="X55" s="158"/>
      <c r="Y55" s="158"/>
      <c r="Z55" s="147"/>
      <c r="AA55" s="147"/>
      <c r="AB55" s="147"/>
      <c r="AC55" s="147"/>
      <c r="AD55" s="147"/>
      <c r="AE55" s="147"/>
      <c r="AF55" s="147"/>
      <c r="AG55" s="147" t="s">
        <v>130</v>
      </c>
      <c r="AH55" s="147">
        <v>0</v>
      </c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3" x14ac:dyDescent="0.2">
      <c r="A56" s="154"/>
      <c r="B56" s="155"/>
      <c r="C56" s="186" t="s">
        <v>170</v>
      </c>
      <c r="D56" s="160"/>
      <c r="E56" s="161">
        <v>688.49</v>
      </c>
      <c r="F56" s="158"/>
      <c r="G56" s="158"/>
      <c r="H56" s="158"/>
      <c r="I56" s="158"/>
      <c r="J56" s="158"/>
      <c r="K56" s="158"/>
      <c r="L56" s="158"/>
      <c r="M56" s="158"/>
      <c r="N56" s="157"/>
      <c r="O56" s="157"/>
      <c r="P56" s="157"/>
      <c r="Q56" s="157"/>
      <c r="R56" s="158"/>
      <c r="S56" s="158"/>
      <c r="T56" s="158"/>
      <c r="U56" s="158"/>
      <c r="V56" s="158"/>
      <c r="W56" s="158"/>
      <c r="X56" s="158"/>
      <c r="Y56" s="158"/>
      <c r="Z56" s="147"/>
      <c r="AA56" s="147"/>
      <c r="AB56" s="147"/>
      <c r="AC56" s="147"/>
      <c r="AD56" s="147"/>
      <c r="AE56" s="147"/>
      <c r="AF56" s="147"/>
      <c r="AG56" s="147" t="s">
        <v>130</v>
      </c>
      <c r="AH56" s="147">
        <v>0</v>
      </c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ht="22.5" outlineLevel="1" x14ac:dyDescent="0.2">
      <c r="A57" s="177">
        <v>10</v>
      </c>
      <c r="B57" s="178" t="s">
        <v>171</v>
      </c>
      <c r="C57" s="187" t="s">
        <v>172</v>
      </c>
      <c r="D57" s="179" t="s">
        <v>173</v>
      </c>
      <c r="E57" s="180">
        <v>1</v>
      </c>
      <c r="F57" s="181"/>
      <c r="G57" s="182">
        <f t="shared" ref="G57:G64" si="0">ROUND(E57*F57,2)</f>
        <v>0</v>
      </c>
      <c r="H57" s="159"/>
      <c r="I57" s="158">
        <f t="shared" ref="I57:I64" si="1">ROUND(E57*H57,2)</f>
        <v>0</v>
      </c>
      <c r="J57" s="159"/>
      <c r="K57" s="158">
        <f t="shared" ref="K57:K64" si="2">ROUND(E57*J57,2)</f>
        <v>0</v>
      </c>
      <c r="L57" s="158">
        <v>21</v>
      </c>
      <c r="M57" s="158">
        <f t="shared" ref="M57:M64" si="3">G57*(1+L57/100)</f>
        <v>0</v>
      </c>
      <c r="N57" s="157">
        <v>0</v>
      </c>
      <c r="O57" s="157">
        <f t="shared" ref="O57:O64" si="4">ROUND(E57*N57,2)</f>
        <v>0</v>
      </c>
      <c r="P57" s="157">
        <v>0</v>
      </c>
      <c r="Q57" s="157">
        <f t="shared" ref="Q57:Q64" si="5">ROUND(E57*P57,2)</f>
        <v>0</v>
      </c>
      <c r="R57" s="158"/>
      <c r="S57" s="158" t="s">
        <v>174</v>
      </c>
      <c r="T57" s="158" t="s">
        <v>125</v>
      </c>
      <c r="U57" s="158">
        <v>0</v>
      </c>
      <c r="V57" s="158">
        <f t="shared" ref="V57:V64" si="6">ROUND(E57*U57,2)</f>
        <v>0</v>
      </c>
      <c r="W57" s="158"/>
      <c r="X57" s="158" t="s">
        <v>126</v>
      </c>
      <c r="Y57" s="158" t="s">
        <v>127</v>
      </c>
      <c r="Z57" s="147"/>
      <c r="AA57" s="147"/>
      <c r="AB57" s="147"/>
      <c r="AC57" s="147"/>
      <c r="AD57" s="147"/>
      <c r="AE57" s="147"/>
      <c r="AF57" s="147"/>
      <c r="AG57" s="147" t="s">
        <v>128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1" x14ac:dyDescent="0.2">
      <c r="A58" s="177">
        <v>11</v>
      </c>
      <c r="B58" s="178" t="s">
        <v>175</v>
      </c>
      <c r="C58" s="187" t="s">
        <v>176</v>
      </c>
      <c r="D58" s="179" t="s">
        <v>173</v>
      </c>
      <c r="E58" s="180">
        <v>1</v>
      </c>
      <c r="F58" s="181"/>
      <c r="G58" s="182">
        <f t="shared" si="0"/>
        <v>0</v>
      </c>
      <c r="H58" s="159"/>
      <c r="I58" s="158">
        <f t="shared" si="1"/>
        <v>0</v>
      </c>
      <c r="J58" s="159"/>
      <c r="K58" s="158">
        <f t="shared" si="2"/>
        <v>0</v>
      </c>
      <c r="L58" s="158">
        <v>21</v>
      </c>
      <c r="M58" s="158">
        <f t="shared" si="3"/>
        <v>0</v>
      </c>
      <c r="N58" s="157">
        <v>0</v>
      </c>
      <c r="O58" s="157">
        <f t="shared" si="4"/>
        <v>0</v>
      </c>
      <c r="P58" s="157">
        <v>0</v>
      </c>
      <c r="Q58" s="157">
        <f t="shared" si="5"/>
        <v>0</v>
      </c>
      <c r="R58" s="158"/>
      <c r="S58" s="158" t="s">
        <v>174</v>
      </c>
      <c r="T58" s="158" t="s">
        <v>125</v>
      </c>
      <c r="U58" s="158">
        <v>0</v>
      </c>
      <c r="V58" s="158">
        <f t="shared" si="6"/>
        <v>0</v>
      </c>
      <c r="W58" s="158"/>
      <c r="X58" s="158" t="s">
        <v>126</v>
      </c>
      <c r="Y58" s="158" t="s">
        <v>127</v>
      </c>
      <c r="Z58" s="147"/>
      <c r="AA58" s="147"/>
      <c r="AB58" s="147"/>
      <c r="AC58" s="147"/>
      <c r="AD58" s="147"/>
      <c r="AE58" s="147"/>
      <c r="AF58" s="147"/>
      <c r="AG58" s="147" t="s">
        <v>128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1" x14ac:dyDescent="0.2">
      <c r="A59" s="177">
        <v>12</v>
      </c>
      <c r="B59" s="178" t="s">
        <v>177</v>
      </c>
      <c r="C59" s="187" t="s">
        <v>178</v>
      </c>
      <c r="D59" s="179" t="s">
        <v>173</v>
      </c>
      <c r="E59" s="180">
        <v>1</v>
      </c>
      <c r="F59" s="181"/>
      <c r="G59" s="182">
        <f t="shared" si="0"/>
        <v>0</v>
      </c>
      <c r="H59" s="159"/>
      <c r="I59" s="158">
        <f t="shared" si="1"/>
        <v>0</v>
      </c>
      <c r="J59" s="159"/>
      <c r="K59" s="158">
        <f t="shared" si="2"/>
        <v>0</v>
      </c>
      <c r="L59" s="158">
        <v>21</v>
      </c>
      <c r="M59" s="158">
        <f t="shared" si="3"/>
        <v>0</v>
      </c>
      <c r="N59" s="157">
        <v>0</v>
      </c>
      <c r="O59" s="157">
        <f t="shared" si="4"/>
        <v>0</v>
      </c>
      <c r="P59" s="157">
        <v>0</v>
      </c>
      <c r="Q59" s="157">
        <f t="shared" si="5"/>
        <v>0</v>
      </c>
      <c r="R59" s="158"/>
      <c r="S59" s="158" t="s">
        <v>174</v>
      </c>
      <c r="T59" s="158" t="s">
        <v>125</v>
      </c>
      <c r="U59" s="158">
        <v>0</v>
      </c>
      <c r="V59" s="158">
        <f t="shared" si="6"/>
        <v>0</v>
      </c>
      <c r="W59" s="158"/>
      <c r="X59" s="158" t="s">
        <v>126</v>
      </c>
      <c r="Y59" s="158" t="s">
        <v>127</v>
      </c>
      <c r="Z59" s="147"/>
      <c r="AA59" s="147"/>
      <c r="AB59" s="147"/>
      <c r="AC59" s="147"/>
      <c r="AD59" s="147"/>
      <c r="AE59" s="147"/>
      <c r="AF59" s="147"/>
      <c r="AG59" s="147" t="s">
        <v>128</v>
      </c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ht="22.5" outlineLevel="1" x14ac:dyDescent="0.2">
      <c r="A60" s="177">
        <v>13</v>
      </c>
      <c r="B60" s="178" t="s">
        <v>179</v>
      </c>
      <c r="C60" s="187" t="s">
        <v>180</v>
      </c>
      <c r="D60" s="179" t="s">
        <v>173</v>
      </c>
      <c r="E60" s="180">
        <v>1</v>
      </c>
      <c r="F60" s="181"/>
      <c r="G60" s="182">
        <f t="shared" si="0"/>
        <v>0</v>
      </c>
      <c r="H60" s="159"/>
      <c r="I60" s="158">
        <f t="shared" si="1"/>
        <v>0</v>
      </c>
      <c r="J60" s="159"/>
      <c r="K60" s="158">
        <f t="shared" si="2"/>
        <v>0</v>
      </c>
      <c r="L60" s="158">
        <v>21</v>
      </c>
      <c r="M60" s="158">
        <f t="shared" si="3"/>
        <v>0</v>
      </c>
      <c r="N60" s="157">
        <v>0</v>
      </c>
      <c r="O60" s="157">
        <f t="shared" si="4"/>
        <v>0</v>
      </c>
      <c r="P60" s="157">
        <v>0</v>
      </c>
      <c r="Q60" s="157">
        <f t="shared" si="5"/>
        <v>0</v>
      </c>
      <c r="R60" s="158"/>
      <c r="S60" s="158" t="s">
        <v>174</v>
      </c>
      <c r="T60" s="158" t="s">
        <v>125</v>
      </c>
      <c r="U60" s="158">
        <v>0</v>
      </c>
      <c r="V60" s="158">
        <f t="shared" si="6"/>
        <v>0</v>
      </c>
      <c r="W60" s="158"/>
      <c r="X60" s="158" t="s">
        <v>126</v>
      </c>
      <c r="Y60" s="158" t="s">
        <v>127</v>
      </c>
      <c r="Z60" s="147"/>
      <c r="AA60" s="147"/>
      <c r="AB60" s="147"/>
      <c r="AC60" s="147"/>
      <c r="AD60" s="147"/>
      <c r="AE60" s="147"/>
      <c r="AF60" s="147"/>
      <c r="AG60" s="147" t="s">
        <v>128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1" x14ac:dyDescent="0.2">
      <c r="A61" s="177">
        <v>14</v>
      </c>
      <c r="B61" s="178" t="s">
        <v>181</v>
      </c>
      <c r="C61" s="187" t="s">
        <v>182</v>
      </c>
      <c r="D61" s="179" t="s">
        <v>173</v>
      </c>
      <c r="E61" s="180">
        <v>1</v>
      </c>
      <c r="F61" s="181"/>
      <c r="G61" s="182">
        <f t="shared" si="0"/>
        <v>0</v>
      </c>
      <c r="H61" s="159"/>
      <c r="I61" s="158">
        <f t="shared" si="1"/>
        <v>0</v>
      </c>
      <c r="J61" s="159"/>
      <c r="K61" s="158">
        <f t="shared" si="2"/>
        <v>0</v>
      </c>
      <c r="L61" s="158">
        <v>21</v>
      </c>
      <c r="M61" s="158">
        <f t="shared" si="3"/>
        <v>0</v>
      </c>
      <c r="N61" s="157">
        <v>0</v>
      </c>
      <c r="O61" s="157">
        <f t="shared" si="4"/>
        <v>0</v>
      </c>
      <c r="P61" s="157">
        <v>0</v>
      </c>
      <c r="Q61" s="157">
        <f t="shared" si="5"/>
        <v>0</v>
      </c>
      <c r="R61" s="158"/>
      <c r="S61" s="158" t="s">
        <v>174</v>
      </c>
      <c r="T61" s="158" t="s">
        <v>125</v>
      </c>
      <c r="U61" s="158">
        <v>0</v>
      </c>
      <c r="V61" s="158">
        <f t="shared" si="6"/>
        <v>0</v>
      </c>
      <c r="W61" s="158"/>
      <c r="X61" s="158" t="s">
        <v>126</v>
      </c>
      <c r="Y61" s="158" t="s">
        <v>127</v>
      </c>
      <c r="Z61" s="147"/>
      <c r="AA61" s="147"/>
      <c r="AB61" s="147"/>
      <c r="AC61" s="147"/>
      <c r="AD61" s="147"/>
      <c r="AE61" s="147"/>
      <c r="AF61" s="147"/>
      <c r="AG61" s="147" t="s">
        <v>128</v>
      </c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1" x14ac:dyDescent="0.2">
      <c r="A62" s="177">
        <v>15</v>
      </c>
      <c r="B62" s="178" t="s">
        <v>183</v>
      </c>
      <c r="C62" s="187" t="s">
        <v>184</v>
      </c>
      <c r="D62" s="179" t="s">
        <v>173</v>
      </c>
      <c r="E62" s="180">
        <v>1</v>
      </c>
      <c r="F62" s="181"/>
      <c r="G62" s="182">
        <f t="shared" si="0"/>
        <v>0</v>
      </c>
      <c r="H62" s="159"/>
      <c r="I62" s="158">
        <f t="shared" si="1"/>
        <v>0</v>
      </c>
      <c r="J62" s="159"/>
      <c r="K62" s="158">
        <f t="shared" si="2"/>
        <v>0</v>
      </c>
      <c r="L62" s="158">
        <v>21</v>
      </c>
      <c r="M62" s="158">
        <f t="shared" si="3"/>
        <v>0</v>
      </c>
      <c r="N62" s="157">
        <v>0</v>
      </c>
      <c r="O62" s="157">
        <f t="shared" si="4"/>
        <v>0</v>
      </c>
      <c r="P62" s="157">
        <v>0</v>
      </c>
      <c r="Q62" s="157">
        <f t="shared" si="5"/>
        <v>0</v>
      </c>
      <c r="R62" s="158"/>
      <c r="S62" s="158" t="s">
        <v>174</v>
      </c>
      <c r="T62" s="158" t="s">
        <v>125</v>
      </c>
      <c r="U62" s="158">
        <v>0</v>
      </c>
      <c r="V62" s="158">
        <f t="shared" si="6"/>
        <v>0</v>
      </c>
      <c r="W62" s="158"/>
      <c r="X62" s="158" t="s">
        <v>126</v>
      </c>
      <c r="Y62" s="158" t="s">
        <v>127</v>
      </c>
      <c r="Z62" s="147"/>
      <c r="AA62" s="147"/>
      <c r="AB62" s="147"/>
      <c r="AC62" s="147"/>
      <c r="AD62" s="147"/>
      <c r="AE62" s="147"/>
      <c r="AF62" s="147"/>
      <c r="AG62" s="147" t="s">
        <v>128</v>
      </c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ht="33.75" outlineLevel="1" x14ac:dyDescent="0.2">
      <c r="A63" s="177">
        <v>16</v>
      </c>
      <c r="B63" s="178" t="s">
        <v>185</v>
      </c>
      <c r="C63" s="187" t="s">
        <v>186</v>
      </c>
      <c r="D63" s="179" t="s">
        <v>173</v>
      </c>
      <c r="E63" s="180">
        <v>1</v>
      </c>
      <c r="F63" s="181"/>
      <c r="G63" s="182">
        <f t="shared" si="0"/>
        <v>0</v>
      </c>
      <c r="H63" s="159"/>
      <c r="I63" s="158">
        <f t="shared" si="1"/>
        <v>0</v>
      </c>
      <c r="J63" s="159"/>
      <c r="K63" s="158">
        <f t="shared" si="2"/>
        <v>0</v>
      </c>
      <c r="L63" s="158">
        <v>21</v>
      </c>
      <c r="M63" s="158">
        <f t="shared" si="3"/>
        <v>0</v>
      </c>
      <c r="N63" s="157">
        <v>0</v>
      </c>
      <c r="O63" s="157">
        <f t="shared" si="4"/>
        <v>0</v>
      </c>
      <c r="P63" s="157">
        <v>0</v>
      </c>
      <c r="Q63" s="157">
        <f t="shared" si="5"/>
        <v>0</v>
      </c>
      <c r="R63" s="158"/>
      <c r="S63" s="158" t="s">
        <v>174</v>
      </c>
      <c r="T63" s="158" t="s">
        <v>125</v>
      </c>
      <c r="U63" s="158">
        <v>0</v>
      </c>
      <c r="V63" s="158">
        <f t="shared" si="6"/>
        <v>0</v>
      </c>
      <c r="W63" s="158"/>
      <c r="X63" s="158" t="s">
        <v>126</v>
      </c>
      <c r="Y63" s="158" t="s">
        <v>127</v>
      </c>
      <c r="Z63" s="147"/>
      <c r="AA63" s="147"/>
      <c r="AB63" s="147"/>
      <c r="AC63" s="147"/>
      <c r="AD63" s="147"/>
      <c r="AE63" s="147"/>
      <c r="AF63" s="147"/>
      <c r="AG63" s="147" t="s">
        <v>128</v>
      </c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1" x14ac:dyDescent="0.2">
      <c r="A64" s="177">
        <v>17</v>
      </c>
      <c r="B64" s="178" t="s">
        <v>187</v>
      </c>
      <c r="C64" s="187" t="s">
        <v>188</v>
      </c>
      <c r="D64" s="179" t="s">
        <v>173</v>
      </c>
      <c r="E64" s="180">
        <v>1</v>
      </c>
      <c r="F64" s="181"/>
      <c r="G64" s="182">
        <f t="shared" si="0"/>
        <v>0</v>
      </c>
      <c r="H64" s="159"/>
      <c r="I64" s="158">
        <f t="shared" si="1"/>
        <v>0</v>
      </c>
      <c r="J64" s="159"/>
      <c r="K64" s="158">
        <f t="shared" si="2"/>
        <v>0</v>
      </c>
      <c r="L64" s="158">
        <v>21</v>
      </c>
      <c r="M64" s="158">
        <f t="shared" si="3"/>
        <v>0</v>
      </c>
      <c r="N64" s="157">
        <v>0</v>
      </c>
      <c r="O64" s="157">
        <f t="shared" si="4"/>
        <v>0</v>
      </c>
      <c r="P64" s="157">
        <v>0</v>
      </c>
      <c r="Q64" s="157">
        <f t="shared" si="5"/>
        <v>0</v>
      </c>
      <c r="R64" s="158"/>
      <c r="S64" s="158" t="s">
        <v>174</v>
      </c>
      <c r="T64" s="158" t="s">
        <v>125</v>
      </c>
      <c r="U64" s="158">
        <v>0</v>
      </c>
      <c r="V64" s="158">
        <f t="shared" si="6"/>
        <v>0</v>
      </c>
      <c r="W64" s="158"/>
      <c r="X64" s="158" t="s">
        <v>126</v>
      </c>
      <c r="Y64" s="158" t="s">
        <v>127</v>
      </c>
      <c r="Z64" s="147"/>
      <c r="AA64" s="147"/>
      <c r="AB64" s="147"/>
      <c r="AC64" s="147"/>
      <c r="AD64" s="147"/>
      <c r="AE64" s="147"/>
      <c r="AF64" s="147"/>
      <c r="AG64" s="147" t="s">
        <v>128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x14ac:dyDescent="0.2">
      <c r="A65" s="164" t="s">
        <v>119</v>
      </c>
      <c r="B65" s="165" t="s">
        <v>72</v>
      </c>
      <c r="C65" s="184" t="s">
        <v>73</v>
      </c>
      <c r="D65" s="166"/>
      <c r="E65" s="167"/>
      <c r="F65" s="168"/>
      <c r="G65" s="169">
        <f>SUMIF(AG66:AG67,"&lt;&gt;NOR",G66:G67)</f>
        <v>0</v>
      </c>
      <c r="H65" s="163"/>
      <c r="I65" s="163">
        <f>SUM(I66:I67)</f>
        <v>0</v>
      </c>
      <c r="J65" s="163"/>
      <c r="K65" s="163">
        <f>SUM(K66:K67)</f>
        <v>0</v>
      </c>
      <c r="L65" s="163"/>
      <c r="M65" s="163">
        <f>SUM(M66:M67)</f>
        <v>0</v>
      </c>
      <c r="N65" s="162"/>
      <c r="O65" s="162">
        <f>SUM(O66:O67)</f>
        <v>0</v>
      </c>
      <c r="P65" s="162"/>
      <c r="Q65" s="162">
        <f>SUM(Q66:Q67)</f>
        <v>0</v>
      </c>
      <c r="R65" s="163"/>
      <c r="S65" s="163"/>
      <c r="T65" s="163"/>
      <c r="U65" s="163"/>
      <c r="V65" s="163">
        <f>SUM(V66:V67)</f>
        <v>4.17</v>
      </c>
      <c r="W65" s="163"/>
      <c r="X65" s="163"/>
      <c r="Y65" s="163"/>
      <c r="AG65" t="s">
        <v>120</v>
      </c>
    </row>
    <row r="66" spans="1:60" ht="22.5" outlineLevel="1" x14ac:dyDescent="0.2">
      <c r="A66" s="177">
        <v>18</v>
      </c>
      <c r="B66" s="178" t="s">
        <v>189</v>
      </c>
      <c r="C66" s="187" t="s">
        <v>190</v>
      </c>
      <c r="D66" s="179" t="s">
        <v>173</v>
      </c>
      <c r="E66" s="180">
        <v>1</v>
      </c>
      <c r="F66" s="181"/>
      <c r="G66" s="182">
        <f>ROUND(E66*F66,2)</f>
        <v>0</v>
      </c>
      <c r="H66" s="159"/>
      <c r="I66" s="158">
        <f>ROUND(E66*H66,2)</f>
        <v>0</v>
      </c>
      <c r="J66" s="159"/>
      <c r="K66" s="158">
        <f>ROUND(E66*J66,2)</f>
        <v>0</v>
      </c>
      <c r="L66" s="158">
        <v>21</v>
      </c>
      <c r="M66" s="158">
        <f>G66*(1+L66/100)</f>
        <v>0</v>
      </c>
      <c r="N66" s="157">
        <v>1.4E-3</v>
      </c>
      <c r="O66" s="157">
        <f>ROUND(E66*N66,2)</f>
        <v>0</v>
      </c>
      <c r="P66" s="157">
        <v>0</v>
      </c>
      <c r="Q66" s="157">
        <f>ROUND(E66*P66,2)</f>
        <v>0</v>
      </c>
      <c r="R66" s="158"/>
      <c r="S66" s="158" t="s">
        <v>124</v>
      </c>
      <c r="T66" s="158" t="s">
        <v>125</v>
      </c>
      <c r="U66" s="158">
        <v>2.5</v>
      </c>
      <c r="V66" s="158">
        <f>ROUND(E66*U66,2)</f>
        <v>2.5</v>
      </c>
      <c r="W66" s="158"/>
      <c r="X66" s="158" t="s">
        <v>126</v>
      </c>
      <c r="Y66" s="158" t="s">
        <v>127</v>
      </c>
      <c r="Z66" s="147"/>
      <c r="AA66" s="147"/>
      <c r="AB66" s="147"/>
      <c r="AC66" s="147"/>
      <c r="AD66" s="147"/>
      <c r="AE66" s="147"/>
      <c r="AF66" s="147"/>
      <c r="AG66" s="147" t="s">
        <v>128</v>
      </c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1" x14ac:dyDescent="0.2">
      <c r="A67" s="177">
        <v>19</v>
      </c>
      <c r="B67" s="178" t="s">
        <v>191</v>
      </c>
      <c r="C67" s="187" t="s">
        <v>192</v>
      </c>
      <c r="D67" s="179" t="s">
        <v>173</v>
      </c>
      <c r="E67" s="180">
        <v>1</v>
      </c>
      <c r="F67" s="181"/>
      <c r="G67" s="182">
        <f>ROUND(E67*F67,2)</f>
        <v>0</v>
      </c>
      <c r="H67" s="159"/>
      <c r="I67" s="158">
        <f>ROUND(E67*H67,2)</f>
        <v>0</v>
      </c>
      <c r="J67" s="159"/>
      <c r="K67" s="158">
        <f>ROUND(E67*J67,2)</f>
        <v>0</v>
      </c>
      <c r="L67" s="158">
        <v>21</v>
      </c>
      <c r="M67" s="158">
        <f>G67*(1+L67/100)</f>
        <v>0</v>
      </c>
      <c r="N67" s="157">
        <v>2.4499999999999999E-3</v>
      </c>
      <c r="O67" s="157">
        <f>ROUND(E67*N67,2)</f>
        <v>0</v>
      </c>
      <c r="P67" s="157">
        <v>0</v>
      </c>
      <c r="Q67" s="157">
        <f>ROUND(E67*P67,2)</f>
        <v>0</v>
      </c>
      <c r="R67" s="158"/>
      <c r="S67" s="158" t="s">
        <v>124</v>
      </c>
      <c r="T67" s="158" t="s">
        <v>125</v>
      </c>
      <c r="U67" s="158">
        <v>1.669</v>
      </c>
      <c r="V67" s="158">
        <f>ROUND(E67*U67,2)</f>
        <v>1.67</v>
      </c>
      <c r="W67" s="158"/>
      <c r="X67" s="158" t="s">
        <v>126</v>
      </c>
      <c r="Y67" s="158" t="s">
        <v>127</v>
      </c>
      <c r="Z67" s="147"/>
      <c r="AA67" s="147"/>
      <c r="AB67" s="147"/>
      <c r="AC67" s="147"/>
      <c r="AD67" s="147"/>
      <c r="AE67" s="147"/>
      <c r="AF67" s="147"/>
      <c r="AG67" s="147" t="s">
        <v>128</v>
      </c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x14ac:dyDescent="0.2">
      <c r="A68" s="164" t="s">
        <v>119</v>
      </c>
      <c r="B68" s="165" t="s">
        <v>74</v>
      </c>
      <c r="C68" s="184" t="s">
        <v>75</v>
      </c>
      <c r="D68" s="166"/>
      <c r="E68" s="167"/>
      <c r="F68" s="168"/>
      <c r="G68" s="169">
        <f>SUMIF(AG69:AG69,"&lt;&gt;NOR",G69:G69)</f>
        <v>0</v>
      </c>
      <c r="H68" s="163"/>
      <c r="I68" s="163">
        <f>SUM(I69:I69)</f>
        <v>0</v>
      </c>
      <c r="J68" s="163"/>
      <c r="K68" s="163">
        <f>SUM(K69:K69)</f>
        <v>0</v>
      </c>
      <c r="L68" s="163"/>
      <c r="M68" s="163">
        <f>SUM(M69:M69)</f>
        <v>0</v>
      </c>
      <c r="N68" s="162"/>
      <c r="O68" s="162">
        <f>SUM(O69:O69)</f>
        <v>0</v>
      </c>
      <c r="P68" s="162"/>
      <c r="Q68" s="162">
        <f>SUM(Q69:Q69)</f>
        <v>0</v>
      </c>
      <c r="R68" s="163"/>
      <c r="S68" s="163"/>
      <c r="T68" s="163"/>
      <c r="U68" s="163"/>
      <c r="V68" s="163">
        <f>SUM(V69:V69)</f>
        <v>60.1</v>
      </c>
      <c r="W68" s="163"/>
      <c r="X68" s="163"/>
      <c r="Y68" s="163"/>
      <c r="AG68" t="s">
        <v>120</v>
      </c>
    </row>
    <row r="69" spans="1:60" outlineLevel="1" x14ac:dyDescent="0.2">
      <c r="A69" s="177">
        <v>20</v>
      </c>
      <c r="B69" s="178" t="s">
        <v>193</v>
      </c>
      <c r="C69" s="187" t="s">
        <v>194</v>
      </c>
      <c r="D69" s="179" t="s">
        <v>195</v>
      </c>
      <c r="E69" s="180">
        <v>32.104199999999999</v>
      </c>
      <c r="F69" s="181"/>
      <c r="G69" s="182">
        <f>ROUND(E69*F69,2)</f>
        <v>0</v>
      </c>
      <c r="H69" s="159"/>
      <c r="I69" s="158">
        <f>ROUND(E69*H69,2)</f>
        <v>0</v>
      </c>
      <c r="J69" s="159"/>
      <c r="K69" s="158">
        <f>ROUND(E69*J69,2)</f>
        <v>0</v>
      </c>
      <c r="L69" s="158">
        <v>21</v>
      </c>
      <c r="M69" s="158">
        <f>G69*(1+L69/100)</f>
        <v>0</v>
      </c>
      <c r="N69" s="157">
        <v>0</v>
      </c>
      <c r="O69" s="157">
        <f>ROUND(E69*N69,2)</f>
        <v>0</v>
      </c>
      <c r="P69" s="157">
        <v>0</v>
      </c>
      <c r="Q69" s="157">
        <f>ROUND(E69*P69,2)</f>
        <v>0</v>
      </c>
      <c r="R69" s="158"/>
      <c r="S69" s="158" t="s">
        <v>124</v>
      </c>
      <c r="T69" s="158" t="s">
        <v>124</v>
      </c>
      <c r="U69" s="158">
        <v>1.8720000000000001</v>
      </c>
      <c r="V69" s="158">
        <f>ROUND(E69*U69,2)</f>
        <v>60.1</v>
      </c>
      <c r="W69" s="158"/>
      <c r="X69" s="158" t="s">
        <v>196</v>
      </c>
      <c r="Y69" s="158" t="s">
        <v>127</v>
      </c>
      <c r="Z69" s="147"/>
      <c r="AA69" s="147"/>
      <c r="AB69" s="147"/>
      <c r="AC69" s="147"/>
      <c r="AD69" s="147"/>
      <c r="AE69" s="147"/>
      <c r="AF69" s="147"/>
      <c r="AG69" s="147" t="s">
        <v>197</v>
      </c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x14ac:dyDescent="0.2">
      <c r="A70" s="164" t="s">
        <v>119</v>
      </c>
      <c r="B70" s="165" t="s">
        <v>76</v>
      </c>
      <c r="C70" s="184" t="s">
        <v>77</v>
      </c>
      <c r="D70" s="166"/>
      <c r="E70" s="167"/>
      <c r="F70" s="168"/>
      <c r="G70" s="169">
        <f>SUMIF(AG71:AG74,"&lt;&gt;NOR",G71:G74)</f>
        <v>0</v>
      </c>
      <c r="H70" s="163"/>
      <c r="I70" s="163">
        <f>SUM(I71:I74)</f>
        <v>0</v>
      </c>
      <c r="J70" s="163"/>
      <c r="K70" s="163">
        <f>SUM(K71:K74)</f>
        <v>0</v>
      </c>
      <c r="L70" s="163"/>
      <c r="M70" s="163">
        <f>SUM(M71:M74)</f>
        <v>0</v>
      </c>
      <c r="N70" s="162"/>
      <c r="O70" s="162">
        <f>SUM(O71:O74)</f>
        <v>0.56999999999999995</v>
      </c>
      <c r="P70" s="162"/>
      <c r="Q70" s="162">
        <f>SUM(Q71:Q74)</f>
        <v>0</v>
      </c>
      <c r="R70" s="163"/>
      <c r="S70" s="163"/>
      <c r="T70" s="163"/>
      <c r="U70" s="163"/>
      <c r="V70" s="163">
        <f>SUM(V71:V74)</f>
        <v>8.0399999999999991</v>
      </c>
      <c r="W70" s="163"/>
      <c r="X70" s="163"/>
      <c r="Y70" s="163"/>
      <c r="AG70" t="s">
        <v>120</v>
      </c>
    </row>
    <row r="71" spans="1:60" ht="22.5" outlineLevel="1" x14ac:dyDescent="0.2">
      <c r="A71" s="171">
        <v>21</v>
      </c>
      <c r="B71" s="172" t="s">
        <v>198</v>
      </c>
      <c r="C71" s="185" t="s">
        <v>199</v>
      </c>
      <c r="D71" s="173" t="s">
        <v>123</v>
      </c>
      <c r="E71" s="174">
        <v>60</v>
      </c>
      <c r="F71" s="175"/>
      <c r="G71" s="176">
        <f>ROUND(E71*F71,2)</f>
        <v>0</v>
      </c>
      <c r="H71" s="159"/>
      <c r="I71" s="158">
        <f>ROUND(E71*H71,2)</f>
        <v>0</v>
      </c>
      <c r="J71" s="159"/>
      <c r="K71" s="158">
        <f>ROUND(E71*J71,2)</f>
        <v>0</v>
      </c>
      <c r="L71" s="158">
        <v>21</v>
      </c>
      <c r="M71" s="158">
        <f>G71*(1+L71/100)</f>
        <v>0</v>
      </c>
      <c r="N71" s="157">
        <v>9.4199999999999996E-3</v>
      </c>
      <c r="O71" s="157">
        <f>ROUND(E71*N71,2)</f>
        <v>0.56999999999999995</v>
      </c>
      <c r="P71" s="157">
        <v>0</v>
      </c>
      <c r="Q71" s="157">
        <f>ROUND(E71*P71,2)</f>
        <v>0</v>
      </c>
      <c r="R71" s="158"/>
      <c r="S71" s="158" t="s">
        <v>124</v>
      </c>
      <c r="T71" s="158" t="s">
        <v>124</v>
      </c>
      <c r="U71" s="158">
        <v>0.13400000000000001</v>
      </c>
      <c r="V71" s="158">
        <f>ROUND(E71*U71,2)</f>
        <v>8.0399999999999991</v>
      </c>
      <c r="W71" s="158"/>
      <c r="X71" s="158" t="s">
        <v>126</v>
      </c>
      <c r="Y71" s="158" t="s">
        <v>127</v>
      </c>
      <c r="Z71" s="147"/>
      <c r="AA71" s="147"/>
      <c r="AB71" s="147"/>
      <c r="AC71" s="147"/>
      <c r="AD71" s="147"/>
      <c r="AE71" s="147"/>
      <c r="AF71" s="147"/>
      <c r="AG71" s="147" t="s">
        <v>128</v>
      </c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2" x14ac:dyDescent="0.2">
      <c r="A72" s="154"/>
      <c r="B72" s="155"/>
      <c r="C72" s="186" t="s">
        <v>200</v>
      </c>
      <c r="D72" s="160"/>
      <c r="E72" s="161"/>
      <c r="F72" s="158"/>
      <c r="G72" s="158"/>
      <c r="H72" s="158"/>
      <c r="I72" s="158"/>
      <c r="J72" s="158"/>
      <c r="K72" s="158"/>
      <c r="L72" s="158"/>
      <c r="M72" s="158"/>
      <c r="N72" s="157"/>
      <c r="O72" s="157"/>
      <c r="P72" s="157"/>
      <c r="Q72" s="157"/>
      <c r="R72" s="158"/>
      <c r="S72" s="158"/>
      <c r="T72" s="158"/>
      <c r="U72" s="158"/>
      <c r="V72" s="158"/>
      <c r="W72" s="158"/>
      <c r="X72" s="158"/>
      <c r="Y72" s="158"/>
      <c r="Z72" s="147"/>
      <c r="AA72" s="147"/>
      <c r="AB72" s="147"/>
      <c r="AC72" s="147"/>
      <c r="AD72" s="147"/>
      <c r="AE72" s="147"/>
      <c r="AF72" s="147"/>
      <c r="AG72" s="147" t="s">
        <v>130</v>
      </c>
      <c r="AH72" s="147">
        <v>0</v>
      </c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3" x14ac:dyDescent="0.2">
      <c r="A73" s="154"/>
      <c r="B73" s="155"/>
      <c r="C73" s="186" t="s">
        <v>201</v>
      </c>
      <c r="D73" s="160"/>
      <c r="E73" s="161">
        <v>60</v>
      </c>
      <c r="F73" s="158"/>
      <c r="G73" s="158"/>
      <c r="H73" s="158"/>
      <c r="I73" s="158"/>
      <c r="J73" s="158"/>
      <c r="K73" s="158"/>
      <c r="L73" s="158"/>
      <c r="M73" s="158"/>
      <c r="N73" s="157"/>
      <c r="O73" s="157"/>
      <c r="P73" s="157"/>
      <c r="Q73" s="157"/>
      <c r="R73" s="158"/>
      <c r="S73" s="158"/>
      <c r="T73" s="158"/>
      <c r="U73" s="158"/>
      <c r="V73" s="158"/>
      <c r="W73" s="158"/>
      <c r="X73" s="158"/>
      <c r="Y73" s="158"/>
      <c r="Z73" s="147"/>
      <c r="AA73" s="147"/>
      <c r="AB73" s="147"/>
      <c r="AC73" s="147"/>
      <c r="AD73" s="147"/>
      <c r="AE73" s="147"/>
      <c r="AF73" s="147"/>
      <c r="AG73" s="147" t="s">
        <v>130</v>
      </c>
      <c r="AH73" s="147">
        <v>0</v>
      </c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ht="22.5" outlineLevel="1" x14ac:dyDescent="0.2">
      <c r="A74" s="154">
        <v>22</v>
      </c>
      <c r="B74" s="155" t="s">
        <v>202</v>
      </c>
      <c r="C74" s="188" t="s">
        <v>203</v>
      </c>
      <c r="D74" s="156" t="s">
        <v>0</v>
      </c>
      <c r="E74" s="183"/>
      <c r="F74" s="159"/>
      <c r="G74" s="158">
        <f>ROUND(E74*F74,2)</f>
        <v>0</v>
      </c>
      <c r="H74" s="159"/>
      <c r="I74" s="158">
        <f>ROUND(E74*H74,2)</f>
        <v>0</v>
      </c>
      <c r="J74" s="159"/>
      <c r="K74" s="158">
        <f>ROUND(E74*J74,2)</f>
        <v>0</v>
      </c>
      <c r="L74" s="158">
        <v>21</v>
      </c>
      <c r="M74" s="158">
        <f>G74*(1+L74/100)</f>
        <v>0</v>
      </c>
      <c r="N74" s="157">
        <v>0</v>
      </c>
      <c r="O74" s="157">
        <f>ROUND(E74*N74,2)</f>
        <v>0</v>
      </c>
      <c r="P74" s="157">
        <v>0</v>
      </c>
      <c r="Q74" s="157">
        <f>ROUND(E74*P74,2)</f>
        <v>0</v>
      </c>
      <c r="R74" s="158"/>
      <c r="S74" s="158" t="s">
        <v>124</v>
      </c>
      <c r="T74" s="158" t="s">
        <v>124</v>
      </c>
      <c r="U74" s="158">
        <v>0</v>
      </c>
      <c r="V74" s="158">
        <f>ROUND(E74*U74,2)</f>
        <v>0</v>
      </c>
      <c r="W74" s="158"/>
      <c r="X74" s="158" t="s">
        <v>196</v>
      </c>
      <c r="Y74" s="158" t="s">
        <v>127</v>
      </c>
      <c r="Z74" s="147"/>
      <c r="AA74" s="147"/>
      <c r="AB74" s="147"/>
      <c r="AC74" s="147"/>
      <c r="AD74" s="147"/>
      <c r="AE74" s="147"/>
      <c r="AF74" s="147"/>
      <c r="AG74" s="147" t="s">
        <v>197</v>
      </c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x14ac:dyDescent="0.2">
      <c r="A75" s="164" t="s">
        <v>119</v>
      </c>
      <c r="B75" s="165" t="s">
        <v>78</v>
      </c>
      <c r="C75" s="184" t="s">
        <v>79</v>
      </c>
      <c r="D75" s="166"/>
      <c r="E75" s="167"/>
      <c r="F75" s="168"/>
      <c r="G75" s="169">
        <f>SUMIF(AG76:AG81,"&lt;&gt;NOR",G76:G81)</f>
        <v>0</v>
      </c>
      <c r="H75" s="163"/>
      <c r="I75" s="163">
        <f>SUM(I76:I81)</f>
        <v>0</v>
      </c>
      <c r="J75" s="163"/>
      <c r="K75" s="163">
        <f>SUM(K76:K81)</f>
        <v>0</v>
      </c>
      <c r="L75" s="163"/>
      <c r="M75" s="163">
        <f>SUM(M76:M81)</f>
        <v>0</v>
      </c>
      <c r="N75" s="162"/>
      <c r="O75" s="162">
        <f>SUM(O76:O81)</f>
        <v>0</v>
      </c>
      <c r="P75" s="162"/>
      <c r="Q75" s="162">
        <f>SUM(Q76:Q81)</f>
        <v>0</v>
      </c>
      <c r="R75" s="163"/>
      <c r="S75" s="163"/>
      <c r="T75" s="163"/>
      <c r="U75" s="163"/>
      <c r="V75" s="163">
        <f>SUM(V76:V81)</f>
        <v>2.79</v>
      </c>
      <c r="W75" s="163"/>
      <c r="X75" s="163"/>
      <c r="Y75" s="163"/>
      <c r="AG75" t="s">
        <v>120</v>
      </c>
    </row>
    <row r="76" spans="1:60" outlineLevel="1" x14ac:dyDescent="0.2">
      <c r="A76" s="171">
        <v>23</v>
      </c>
      <c r="B76" s="172" t="s">
        <v>204</v>
      </c>
      <c r="C76" s="185" t="s">
        <v>205</v>
      </c>
      <c r="D76" s="173" t="s">
        <v>206</v>
      </c>
      <c r="E76" s="174">
        <v>7</v>
      </c>
      <c r="F76" s="175"/>
      <c r="G76" s="176">
        <f>ROUND(E76*F76,2)</f>
        <v>0</v>
      </c>
      <c r="H76" s="159"/>
      <c r="I76" s="158">
        <f>ROUND(E76*H76,2)</f>
        <v>0</v>
      </c>
      <c r="J76" s="159"/>
      <c r="K76" s="158">
        <f>ROUND(E76*J76,2)</f>
        <v>0</v>
      </c>
      <c r="L76" s="158">
        <v>21</v>
      </c>
      <c r="M76" s="158">
        <f>G76*(1+L76/100)</f>
        <v>0</v>
      </c>
      <c r="N76" s="157">
        <v>6.0000000000000002E-5</v>
      </c>
      <c r="O76" s="157">
        <f>ROUND(E76*N76,2)</f>
        <v>0</v>
      </c>
      <c r="P76" s="157">
        <v>0</v>
      </c>
      <c r="Q76" s="157">
        <f>ROUND(E76*P76,2)</f>
        <v>0</v>
      </c>
      <c r="R76" s="158"/>
      <c r="S76" s="158" t="s">
        <v>124</v>
      </c>
      <c r="T76" s="158" t="s">
        <v>124</v>
      </c>
      <c r="U76" s="158">
        <v>0.25645000000000001</v>
      </c>
      <c r="V76" s="158">
        <f>ROUND(E76*U76,2)</f>
        <v>1.8</v>
      </c>
      <c r="W76" s="158"/>
      <c r="X76" s="158" t="s">
        <v>126</v>
      </c>
      <c r="Y76" s="158" t="s">
        <v>127</v>
      </c>
      <c r="Z76" s="147"/>
      <c r="AA76" s="147"/>
      <c r="AB76" s="147"/>
      <c r="AC76" s="147"/>
      <c r="AD76" s="147"/>
      <c r="AE76" s="147"/>
      <c r="AF76" s="147"/>
      <c r="AG76" s="147" t="s">
        <v>128</v>
      </c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2" x14ac:dyDescent="0.2">
      <c r="A77" s="154"/>
      <c r="B77" s="155"/>
      <c r="C77" s="186" t="s">
        <v>207</v>
      </c>
      <c r="D77" s="160"/>
      <c r="E77" s="161">
        <v>7</v>
      </c>
      <c r="F77" s="158"/>
      <c r="G77" s="158"/>
      <c r="H77" s="158"/>
      <c r="I77" s="158"/>
      <c r="J77" s="158"/>
      <c r="K77" s="158"/>
      <c r="L77" s="158"/>
      <c r="M77" s="158"/>
      <c r="N77" s="157"/>
      <c r="O77" s="157"/>
      <c r="P77" s="157"/>
      <c r="Q77" s="157"/>
      <c r="R77" s="158"/>
      <c r="S77" s="158"/>
      <c r="T77" s="158"/>
      <c r="U77" s="158"/>
      <c r="V77" s="158"/>
      <c r="W77" s="158"/>
      <c r="X77" s="158"/>
      <c r="Y77" s="158"/>
      <c r="Z77" s="147"/>
      <c r="AA77" s="147"/>
      <c r="AB77" s="147"/>
      <c r="AC77" s="147"/>
      <c r="AD77" s="147"/>
      <c r="AE77" s="147"/>
      <c r="AF77" s="147"/>
      <c r="AG77" s="147" t="s">
        <v>130</v>
      </c>
      <c r="AH77" s="147">
        <v>0</v>
      </c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1" x14ac:dyDescent="0.2">
      <c r="A78" s="177">
        <v>24</v>
      </c>
      <c r="B78" s="178" t="s">
        <v>208</v>
      </c>
      <c r="C78" s="187" t="s">
        <v>209</v>
      </c>
      <c r="D78" s="179" t="s">
        <v>210</v>
      </c>
      <c r="E78" s="180">
        <v>2</v>
      </c>
      <c r="F78" s="181"/>
      <c r="G78" s="182">
        <f>ROUND(E78*F78,2)</f>
        <v>0</v>
      </c>
      <c r="H78" s="159"/>
      <c r="I78" s="158">
        <f>ROUND(E78*H78,2)</f>
        <v>0</v>
      </c>
      <c r="J78" s="159"/>
      <c r="K78" s="158">
        <f>ROUND(E78*J78,2)</f>
        <v>0</v>
      </c>
      <c r="L78" s="158">
        <v>21</v>
      </c>
      <c r="M78" s="158">
        <f>G78*(1+L78/100)</f>
        <v>0</v>
      </c>
      <c r="N78" s="157">
        <v>1E-4</v>
      </c>
      <c r="O78" s="157">
        <f>ROUND(E78*N78,2)</f>
        <v>0</v>
      </c>
      <c r="P78" s="157">
        <v>0</v>
      </c>
      <c r="Q78" s="157">
        <f>ROUND(E78*P78,2)</f>
        <v>0</v>
      </c>
      <c r="R78" s="158"/>
      <c r="S78" s="158" t="s">
        <v>124</v>
      </c>
      <c r="T78" s="158" t="s">
        <v>125</v>
      </c>
      <c r="U78" s="158">
        <v>0.25645000000000001</v>
      </c>
      <c r="V78" s="158">
        <f>ROUND(E78*U78,2)</f>
        <v>0.51</v>
      </c>
      <c r="W78" s="158"/>
      <c r="X78" s="158" t="s">
        <v>126</v>
      </c>
      <c r="Y78" s="158" t="s">
        <v>127</v>
      </c>
      <c r="Z78" s="147"/>
      <c r="AA78" s="147"/>
      <c r="AB78" s="147"/>
      <c r="AC78" s="147"/>
      <c r="AD78" s="147"/>
      <c r="AE78" s="147"/>
      <c r="AF78" s="147"/>
      <c r="AG78" s="147" t="s">
        <v>128</v>
      </c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1" x14ac:dyDescent="0.2">
      <c r="A79" s="171">
        <v>25</v>
      </c>
      <c r="B79" s="172" t="s">
        <v>211</v>
      </c>
      <c r="C79" s="185" t="s">
        <v>212</v>
      </c>
      <c r="D79" s="173" t="s">
        <v>206</v>
      </c>
      <c r="E79" s="174">
        <v>7</v>
      </c>
      <c r="F79" s="175"/>
      <c r="G79" s="176">
        <f>ROUND(E79*F79,2)</f>
        <v>0</v>
      </c>
      <c r="H79" s="159"/>
      <c r="I79" s="158">
        <f>ROUND(E79*H79,2)</f>
        <v>0</v>
      </c>
      <c r="J79" s="159"/>
      <c r="K79" s="158">
        <f>ROUND(E79*J79,2)</f>
        <v>0</v>
      </c>
      <c r="L79" s="158">
        <v>21</v>
      </c>
      <c r="M79" s="158">
        <f>G79*(1+L79/100)</f>
        <v>0</v>
      </c>
      <c r="N79" s="157">
        <v>0</v>
      </c>
      <c r="O79" s="157">
        <f>ROUND(E79*N79,2)</f>
        <v>0</v>
      </c>
      <c r="P79" s="157">
        <v>0</v>
      </c>
      <c r="Q79" s="157">
        <f>ROUND(E79*P79,2)</f>
        <v>0</v>
      </c>
      <c r="R79" s="158"/>
      <c r="S79" s="158" t="s">
        <v>124</v>
      </c>
      <c r="T79" s="158" t="s">
        <v>124</v>
      </c>
      <c r="U79" s="158">
        <v>6.9000000000000006E-2</v>
      </c>
      <c r="V79" s="158">
        <f>ROUND(E79*U79,2)</f>
        <v>0.48</v>
      </c>
      <c r="W79" s="158"/>
      <c r="X79" s="158" t="s">
        <v>126</v>
      </c>
      <c r="Y79" s="158" t="s">
        <v>127</v>
      </c>
      <c r="Z79" s="147"/>
      <c r="AA79" s="147"/>
      <c r="AB79" s="147"/>
      <c r="AC79" s="147"/>
      <c r="AD79" s="147"/>
      <c r="AE79" s="147"/>
      <c r="AF79" s="147"/>
      <c r="AG79" s="147" t="s">
        <v>128</v>
      </c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2" x14ac:dyDescent="0.2">
      <c r="A80" s="154"/>
      <c r="B80" s="155"/>
      <c r="C80" s="186" t="s">
        <v>207</v>
      </c>
      <c r="D80" s="160"/>
      <c r="E80" s="161">
        <v>7</v>
      </c>
      <c r="F80" s="158"/>
      <c r="G80" s="158"/>
      <c r="H80" s="158"/>
      <c r="I80" s="158"/>
      <c r="J80" s="158"/>
      <c r="K80" s="158"/>
      <c r="L80" s="158"/>
      <c r="M80" s="158"/>
      <c r="N80" s="157"/>
      <c r="O80" s="157"/>
      <c r="P80" s="157"/>
      <c r="Q80" s="157"/>
      <c r="R80" s="158"/>
      <c r="S80" s="158"/>
      <c r="T80" s="158"/>
      <c r="U80" s="158"/>
      <c r="V80" s="158"/>
      <c r="W80" s="158"/>
      <c r="X80" s="158"/>
      <c r="Y80" s="158"/>
      <c r="Z80" s="147"/>
      <c r="AA80" s="147"/>
      <c r="AB80" s="147"/>
      <c r="AC80" s="147"/>
      <c r="AD80" s="147"/>
      <c r="AE80" s="147"/>
      <c r="AF80" s="147"/>
      <c r="AG80" s="147" t="s">
        <v>130</v>
      </c>
      <c r="AH80" s="147">
        <v>0</v>
      </c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1" x14ac:dyDescent="0.2">
      <c r="A81" s="154">
        <v>26</v>
      </c>
      <c r="B81" s="155" t="s">
        <v>213</v>
      </c>
      <c r="C81" s="188" t="s">
        <v>214</v>
      </c>
      <c r="D81" s="156" t="s">
        <v>0</v>
      </c>
      <c r="E81" s="183"/>
      <c r="F81" s="159"/>
      <c r="G81" s="158">
        <f>ROUND(E81*F81,2)</f>
        <v>0</v>
      </c>
      <c r="H81" s="159"/>
      <c r="I81" s="158">
        <f>ROUND(E81*H81,2)</f>
        <v>0</v>
      </c>
      <c r="J81" s="159"/>
      <c r="K81" s="158">
        <f>ROUND(E81*J81,2)</f>
        <v>0</v>
      </c>
      <c r="L81" s="158">
        <v>21</v>
      </c>
      <c r="M81" s="158">
        <f>G81*(1+L81/100)</f>
        <v>0</v>
      </c>
      <c r="N81" s="157">
        <v>0</v>
      </c>
      <c r="O81" s="157">
        <f>ROUND(E81*N81,2)</f>
        <v>0</v>
      </c>
      <c r="P81" s="157">
        <v>0</v>
      </c>
      <c r="Q81" s="157">
        <f>ROUND(E81*P81,2)</f>
        <v>0</v>
      </c>
      <c r="R81" s="158"/>
      <c r="S81" s="158" t="s">
        <v>124</v>
      </c>
      <c r="T81" s="158" t="s">
        <v>124</v>
      </c>
      <c r="U81" s="158">
        <v>0</v>
      </c>
      <c r="V81" s="158">
        <f>ROUND(E81*U81,2)</f>
        <v>0</v>
      </c>
      <c r="W81" s="158"/>
      <c r="X81" s="158" t="s">
        <v>196</v>
      </c>
      <c r="Y81" s="158" t="s">
        <v>127</v>
      </c>
      <c r="Z81" s="147"/>
      <c r="AA81" s="147"/>
      <c r="AB81" s="147"/>
      <c r="AC81" s="147"/>
      <c r="AD81" s="147"/>
      <c r="AE81" s="147"/>
      <c r="AF81" s="147"/>
      <c r="AG81" s="147" t="s">
        <v>197</v>
      </c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x14ac:dyDescent="0.2">
      <c r="A82" s="164" t="s">
        <v>119</v>
      </c>
      <c r="B82" s="165" t="s">
        <v>80</v>
      </c>
      <c r="C82" s="184" t="s">
        <v>81</v>
      </c>
      <c r="D82" s="166"/>
      <c r="E82" s="167"/>
      <c r="F82" s="168"/>
      <c r="G82" s="169">
        <f>SUMIF(AG83:AG85,"&lt;&gt;NOR",G83:G85)</f>
        <v>0</v>
      </c>
      <c r="H82" s="163"/>
      <c r="I82" s="163">
        <f>SUM(I83:I85)</f>
        <v>0</v>
      </c>
      <c r="J82" s="163"/>
      <c r="K82" s="163">
        <f>SUM(K83:K85)</f>
        <v>0</v>
      </c>
      <c r="L82" s="163"/>
      <c r="M82" s="163">
        <f>SUM(M83:M85)</f>
        <v>0</v>
      </c>
      <c r="N82" s="162"/>
      <c r="O82" s="162">
        <f>SUM(O83:O85)</f>
        <v>0</v>
      </c>
      <c r="P82" s="162"/>
      <c r="Q82" s="162">
        <f>SUM(Q83:Q85)</f>
        <v>0.72</v>
      </c>
      <c r="R82" s="163"/>
      <c r="S82" s="163"/>
      <c r="T82" s="163"/>
      <c r="U82" s="163"/>
      <c r="V82" s="163">
        <f>SUM(V83:V85)</f>
        <v>7.8</v>
      </c>
      <c r="W82" s="163"/>
      <c r="X82" s="163"/>
      <c r="Y82" s="163"/>
      <c r="AG82" t="s">
        <v>120</v>
      </c>
    </row>
    <row r="83" spans="1:60" outlineLevel="1" x14ac:dyDescent="0.2">
      <c r="A83" s="171">
        <v>27</v>
      </c>
      <c r="B83" s="172" t="s">
        <v>215</v>
      </c>
      <c r="C83" s="185" t="s">
        <v>216</v>
      </c>
      <c r="D83" s="173" t="s">
        <v>123</v>
      </c>
      <c r="E83" s="174">
        <v>60</v>
      </c>
      <c r="F83" s="175"/>
      <c r="G83" s="176">
        <f>ROUND(E83*F83,2)</f>
        <v>0</v>
      </c>
      <c r="H83" s="159"/>
      <c r="I83" s="158">
        <f>ROUND(E83*H83,2)</f>
        <v>0</v>
      </c>
      <c r="J83" s="159"/>
      <c r="K83" s="158">
        <f>ROUND(E83*J83,2)</f>
        <v>0</v>
      </c>
      <c r="L83" s="158">
        <v>21</v>
      </c>
      <c r="M83" s="158">
        <f>G83*(1+L83/100)</f>
        <v>0</v>
      </c>
      <c r="N83" s="157">
        <v>0</v>
      </c>
      <c r="O83" s="157">
        <f>ROUND(E83*N83,2)</f>
        <v>0</v>
      </c>
      <c r="P83" s="157">
        <v>1.2E-2</v>
      </c>
      <c r="Q83" s="157">
        <f>ROUND(E83*P83,2)</f>
        <v>0.72</v>
      </c>
      <c r="R83" s="158"/>
      <c r="S83" s="158" t="s">
        <v>124</v>
      </c>
      <c r="T83" s="158" t="s">
        <v>124</v>
      </c>
      <c r="U83" s="158">
        <v>0.13</v>
      </c>
      <c r="V83" s="158">
        <f>ROUND(E83*U83,2)</f>
        <v>7.8</v>
      </c>
      <c r="W83" s="158"/>
      <c r="X83" s="158" t="s">
        <v>126</v>
      </c>
      <c r="Y83" s="158" t="s">
        <v>127</v>
      </c>
      <c r="Z83" s="147"/>
      <c r="AA83" s="147"/>
      <c r="AB83" s="147"/>
      <c r="AC83" s="147"/>
      <c r="AD83" s="147"/>
      <c r="AE83" s="147"/>
      <c r="AF83" s="147"/>
      <c r="AG83" s="147" t="s">
        <v>128</v>
      </c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2" x14ac:dyDescent="0.2">
      <c r="A84" s="154"/>
      <c r="B84" s="155"/>
      <c r="C84" s="186" t="s">
        <v>217</v>
      </c>
      <c r="D84" s="160"/>
      <c r="E84" s="161"/>
      <c r="F84" s="158"/>
      <c r="G84" s="158"/>
      <c r="H84" s="158"/>
      <c r="I84" s="158"/>
      <c r="J84" s="158"/>
      <c r="K84" s="158"/>
      <c r="L84" s="158"/>
      <c r="M84" s="158"/>
      <c r="N84" s="157"/>
      <c r="O84" s="157"/>
      <c r="P84" s="157"/>
      <c r="Q84" s="157"/>
      <c r="R84" s="158"/>
      <c r="S84" s="158"/>
      <c r="T84" s="158"/>
      <c r="U84" s="158"/>
      <c r="V84" s="158"/>
      <c r="W84" s="158"/>
      <c r="X84" s="158"/>
      <c r="Y84" s="158"/>
      <c r="Z84" s="147"/>
      <c r="AA84" s="147"/>
      <c r="AB84" s="147"/>
      <c r="AC84" s="147"/>
      <c r="AD84" s="147"/>
      <c r="AE84" s="147"/>
      <c r="AF84" s="147"/>
      <c r="AG84" s="147" t="s">
        <v>130</v>
      </c>
      <c r="AH84" s="147">
        <v>0</v>
      </c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3" x14ac:dyDescent="0.2">
      <c r="A85" s="154"/>
      <c r="B85" s="155"/>
      <c r="C85" s="186" t="s">
        <v>201</v>
      </c>
      <c r="D85" s="160"/>
      <c r="E85" s="161">
        <v>60</v>
      </c>
      <c r="F85" s="158"/>
      <c r="G85" s="158"/>
      <c r="H85" s="158"/>
      <c r="I85" s="158"/>
      <c r="J85" s="158"/>
      <c r="K85" s="158"/>
      <c r="L85" s="158"/>
      <c r="M85" s="158"/>
      <c r="N85" s="157"/>
      <c r="O85" s="157"/>
      <c r="P85" s="157"/>
      <c r="Q85" s="157"/>
      <c r="R85" s="158"/>
      <c r="S85" s="158"/>
      <c r="T85" s="158"/>
      <c r="U85" s="158"/>
      <c r="V85" s="158"/>
      <c r="W85" s="158"/>
      <c r="X85" s="158"/>
      <c r="Y85" s="158"/>
      <c r="Z85" s="147"/>
      <c r="AA85" s="147"/>
      <c r="AB85" s="147"/>
      <c r="AC85" s="147"/>
      <c r="AD85" s="147"/>
      <c r="AE85" s="147"/>
      <c r="AF85" s="147"/>
      <c r="AG85" s="147" t="s">
        <v>130</v>
      </c>
      <c r="AH85" s="147">
        <v>0</v>
      </c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x14ac:dyDescent="0.2">
      <c r="A86" s="164" t="s">
        <v>119</v>
      </c>
      <c r="B86" s="165" t="s">
        <v>82</v>
      </c>
      <c r="C86" s="184" t="s">
        <v>83</v>
      </c>
      <c r="D86" s="166"/>
      <c r="E86" s="167"/>
      <c r="F86" s="168"/>
      <c r="G86" s="169">
        <f>SUMIF(AG87:AG121,"&lt;&gt;NOR",G87:G121)</f>
        <v>0</v>
      </c>
      <c r="H86" s="163"/>
      <c r="I86" s="163">
        <f>SUM(I87:I121)</f>
        <v>0</v>
      </c>
      <c r="J86" s="163"/>
      <c r="K86" s="163">
        <f>SUM(K87:K121)</f>
        <v>0</v>
      </c>
      <c r="L86" s="163"/>
      <c r="M86" s="163">
        <f>SUM(M87:M121)</f>
        <v>0</v>
      </c>
      <c r="N86" s="162"/>
      <c r="O86" s="162">
        <f>SUM(O87:O121)</f>
        <v>1.9</v>
      </c>
      <c r="P86" s="162"/>
      <c r="Q86" s="162">
        <f>SUM(Q87:Q121)</f>
        <v>0.55000000000000004</v>
      </c>
      <c r="R86" s="163"/>
      <c r="S86" s="163"/>
      <c r="T86" s="163"/>
      <c r="U86" s="163"/>
      <c r="V86" s="163">
        <f>SUM(V87:V121)</f>
        <v>226.34000000000003</v>
      </c>
      <c r="W86" s="163"/>
      <c r="X86" s="163"/>
      <c r="Y86" s="163"/>
      <c r="AG86" t="s">
        <v>120</v>
      </c>
    </row>
    <row r="87" spans="1:60" outlineLevel="1" x14ac:dyDescent="0.2">
      <c r="A87" s="177">
        <v>28</v>
      </c>
      <c r="B87" s="178" t="s">
        <v>218</v>
      </c>
      <c r="C87" s="187" t="s">
        <v>219</v>
      </c>
      <c r="D87" s="179" t="s">
        <v>123</v>
      </c>
      <c r="E87" s="180">
        <v>610</v>
      </c>
      <c r="F87" s="181"/>
      <c r="G87" s="182">
        <f>ROUND(E87*F87,2)</f>
        <v>0</v>
      </c>
      <c r="H87" s="159"/>
      <c r="I87" s="158">
        <f>ROUND(E87*H87,2)</f>
        <v>0</v>
      </c>
      <c r="J87" s="159"/>
      <c r="K87" s="158">
        <f>ROUND(E87*J87,2)</f>
        <v>0</v>
      </c>
      <c r="L87" s="158">
        <v>21</v>
      </c>
      <c r="M87" s="158">
        <f>G87*(1+L87/100)</f>
        <v>0</v>
      </c>
      <c r="N87" s="157">
        <v>0</v>
      </c>
      <c r="O87" s="157">
        <f>ROUND(E87*N87,2)</f>
        <v>0</v>
      </c>
      <c r="P87" s="157">
        <v>8.9999999999999998E-4</v>
      </c>
      <c r="Q87" s="157">
        <f>ROUND(E87*P87,2)</f>
        <v>0.55000000000000004</v>
      </c>
      <c r="R87" s="158"/>
      <c r="S87" s="158" t="s">
        <v>124</v>
      </c>
      <c r="T87" s="158" t="s">
        <v>125</v>
      </c>
      <c r="U87" s="158">
        <v>7.6679999999999998E-2</v>
      </c>
      <c r="V87" s="158">
        <f>ROUND(E87*U87,2)</f>
        <v>46.77</v>
      </c>
      <c r="W87" s="158"/>
      <c r="X87" s="158" t="s">
        <v>126</v>
      </c>
      <c r="Y87" s="158" t="s">
        <v>127</v>
      </c>
      <c r="Z87" s="147"/>
      <c r="AA87" s="147"/>
      <c r="AB87" s="147"/>
      <c r="AC87" s="147"/>
      <c r="AD87" s="147"/>
      <c r="AE87" s="147"/>
      <c r="AF87" s="147"/>
      <c r="AG87" s="147" t="s">
        <v>128</v>
      </c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1" x14ac:dyDescent="0.2">
      <c r="A88" s="177">
        <v>29</v>
      </c>
      <c r="B88" s="178" t="s">
        <v>220</v>
      </c>
      <c r="C88" s="187" t="s">
        <v>221</v>
      </c>
      <c r="D88" s="179" t="s">
        <v>123</v>
      </c>
      <c r="E88" s="180">
        <v>610</v>
      </c>
      <c r="F88" s="181"/>
      <c r="G88" s="182">
        <f>ROUND(E88*F88,2)</f>
        <v>0</v>
      </c>
      <c r="H88" s="159"/>
      <c r="I88" s="158">
        <f>ROUND(E88*H88,2)</f>
        <v>0</v>
      </c>
      <c r="J88" s="159"/>
      <c r="K88" s="158">
        <f>ROUND(E88*J88,2)</f>
        <v>0</v>
      </c>
      <c r="L88" s="158">
        <v>21</v>
      </c>
      <c r="M88" s="158">
        <f>G88*(1+L88/100)</f>
        <v>0</v>
      </c>
      <c r="N88" s="157">
        <v>0</v>
      </c>
      <c r="O88" s="157">
        <f>ROUND(E88*N88,2)</f>
        <v>0</v>
      </c>
      <c r="P88" s="157">
        <v>0</v>
      </c>
      <c r="Q88" s="157">
        <f>ROUND(E88*P88,2)</f>
        <v>0</v>
      </c>
      <c r="R88" s="158"/>
      <c r="S88" s="158" t="s">
        <v>124</v>
      </c>
      <c r="T88" s="158" t="s">
        <v>124</v>
      </c>
      <c r="U88" s="158">
        <v>4.7539999999999999E-2</v>
      </c>
      <c r="V88" s="158">
        <f>ROUND(E88*U88,2)</f>
        <v>29</v>
      </c>
      <c r="W88" s="158"/>
      <c r="X88" s="158" t="s">
        <v>126</v>
      </c>
      <c r="Y88" s="158" t="s">
        <v>127</v>
      </c>
      <c r="Z88" s="147"/>
      <c r="AA88" s="147"/>
      <c r="AB88" s="147"/>
      <c r="AC88" s="147"/>
      <c r="AD88" s="147"/>
      <c r="AE88" s="147"/>
      <c r="AF88" s="147"/>
      <c r="AG88" s="147" t="s">
        <v>128</v>
      </c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1" x14ac:dyDescent="0.2">
      <c r="A89" s="171">
        <v>30</v>
      </c>
      <c r="B89" s="172" t="s">
        <v>222</v>
      </c>
      <c r="C89" s="185" t="s">
        <v>223</v>
      </c>
      <c r="D89" s="173" t="s">
        <v>123</v>
      </c>
      <c r="E89" s="174">
        <v>610</v>
      </c>
      <c r="F89" s="175"/>
      <c r="G89" s="176">
        <f>ROUND(E89*F89,2)</f>
        <v>0</v>
      </c>
      <c r="H89" s="159"/>
      <c r="I89" s="158">
        <f>ROUND(E89*H89,2)</f>
        <v>0</v>
      </c>
      <c r="J89" s="159"/>
      <c r="K89" s="158">
        <f>ROUND(E89*J89,2)</f>
        <v>0</v>
      </c>
      <c r="L89" s="158">
        <v>21</v>
      </c>
      <c r="M89" s="158">
        <f>G89*(1+L89/100)</f>
        <v>0</v>
      </c>
      <c r="N89" s="157">
        <v>6.9999999999999994E-5</v>
      </c>
      <c r="O89" s="157">
        <f>ROUND(E89*N89,2)</f>
        <v>0.04</v>
      </c>
      <c r="P89" s="157">
        <v>0</v>
      </c>
      <c r="Q89" s="157">
        <f>ROUND(E89*P89,2)</f>
        <v>0</v>
      </c>
      <c r="R89" s="158"/>
      <c r="S89" s="158" t="s">
        <v>124</v>
      </c>
      <c r="T89" s="158" t="s">
        <v>125</v>
      </c>
      <c r="U89" s="158">
        <v>3.2480000000000002E-2</v>
      </c>
      <c r="V89" s="158">
        <f>ROUND(E89*U89,2)</f>
        <v>19.809999999999999</v>
      </c>
      <c r="W89" s="158"/>
      <c r="X89" s="158" t="s">
        <v>126</v>
      </c>
      <c r="Y89" s="158" t="s">
        <v>127</v>
      </c>
      <c r="Z89" s="147"/>
      <c r="AA89" s="147"/>
      <c r="AB89" s="147"/>
      <c r="AC89" s="147"/>
      <c r="AD89" s="147"/>
      <c r="AE89" s="147"/>
      <c r="AF89" s="147"/>
      <c r="AG89" s="147" t="s">
        <v>128</v>
      </c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2" x14ac:dyDescent="0.2">
      <c r="A90" s="154"/>
      <c r="B90" s="155"/>
      <c r="C90" s="186" t="s">
        <v>224</v>
      </c>
      <c r="D90" s="160"/>
      <c r="E90" s="161"/>
      <c r="F90" s="158"/>
      <c r="G90" s="158"/>
      <c r="H90" s="158"/>
      <c r="I90" s="158"/>
      <c r="J90" s="158"/>
      <c r="K90" s="158"/>
      <c r="L90" s="158"/>
      <c r="M90" s="158"/>
      <c r="N90" s="157"/>
      <c r="O90" s="157"/>
      <c r="P90" s="157"/>
      <c r="Q90" s="157"/>
      <c r="R90" s="158"/>
      <c r="S90" s="158"/>
      <c r="T90" s="158"/>
      <c r="U90" s="158"/>
      <c r="V90" s="158"/>
      <c r="W90" s="158"/>
      <c r="X90" s="158"/>
      <c r="Y90" s="158"/>
      <c r="Z90" s="147"/>
      <c r="AA90" s="147"/>
      <c r="AB90" s="147"/>
      <c r="AC90" s="147"/>
      <c r="AD90" s="147"/>
      <c r="AE90" s="147"/>
      <c r="AF90" s="147"/>
      <c r="AG90" s="147" t="s">
        <v>130</v>
      </c>
      <c r="AH90" s="147">
        <v>0</v>
      </c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3" x14ac:dyDescent="0.2">
      <c r="A91" s="154"/>
      <c r="B91" s="155"/>
      <c r="C91" s="186" t="s">
        <v>225</v>
      </c>
      <c r="D91" s="160"/>
      <c r="E91" s="161"/>
      <c r="F91" s="158"/>
      <c r="G91" s="158"/>
      <c r="H91" s="158"/>
      <c r="I91" s="158"/>
      <c r="J91" s="158"/>
      <c r="K91" s="158"/>
      <c r="L91" s="158"/>
      <c r="M91" s="158"/>
      <c r="N91" s="157"/>
      <c r="O91" s="157"/>
      <c r="P91" s="157"/>
      <c r="Q91" s="157"/>
      <c r="R91" s="158"/>
      <c r="S91" s="158"/>
      <c r="T91" s="158"/>
      <c r="U91" s="158"/>
      <c r="V91" s="158"/>
      <c r="W91" s="158"/>
      <c r="X91" s="158"/>
      <c r="Y91" s="158"/>
      <c r="Z91" s="147"/>
      <c r="AA91" s="147"/>
      <c r="AB91" s="147"/>
      <c r="AC91" s="147"/>
      <c r="AD91" s="147"/>
      <c r="AE91" s="147"/>
      <c r="AF91" s="147"/>
      <c r="AG91" s="147" t="s">
        <v>130</v>
      </c>
      <c r="AH91" s="147">
        <v>0</v>
      </c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3" x14ac:dyDescent="0.2">
      <c r="A92" s="154"/>
      <c r="B92" s="155"/>
      <c r="C92" s="186" t="s">
        <v>226</v>
      </c>
      <c r="D92" s="160"/>
      <c r="E92" s="161">
        <v>100</v>
      </c>
      <c r="F92" s="158"/>
      <c r="G92" s="158"/>
      <c r="H92" s="158"/>
      <c r="I92" s="158"/>
      <c r="J92" s="158"/>
      <c r="K92" s="158"/>
      <c r="L92" s="158"/>
      <c r="M92" s="158"/>
      <c r="N92" s="157"/>
      <c r="O92" s="157"/>
      <c r="P92" s="157"/>
      <c r="Q92" s="157"/>
      <c r="R92" s="158"/>
      <c r="S92" s="158"/>
      <c r="T92" s="158"/>
      <c r="U92" s="158"/>
      <c r="V92" s="158"/>
      <c r="W92" s="158"/>
      <c r="X92" s="158"/>
      <c r="Y92" s="158"/>
      <c r="Z92" s="147"/>
      <c r="AA92" s="147"/>
      <c r="AB92" s="147"/>
      <c r="AC92" s="147"/>
      <c r="AD92" s="147"/>
      <c r="AE92" s="147"/>
      <c r="AF92" s="147"/>
      <c r="AG92" s="147" t="s">
        <v>130</v>
      </c>
      <c r="AH92" s="147">
        <v>0</v>
      </c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3" x14ac:dyDescent="0.2">
      <c r="A93" s="154"/>
      <c r="B93" s="155"/>
      <c r="C93" s="186" t="s">
        <v>227</v>
      </c>
      <c r="D93" s="160"/>
      <c r="E93" s="161"/>
      <c r="F93" s="158"/>
      <c r="G93" s="158"/>
      <c r="H93" s="158"/>
      <c r="I93" s="158"/>
      <c r="J93" s="158"/>
      <c r="K93" s="158"/>
      <c r="L93" s="158"/>
      <c r="M93" s="158"/>
      <c r="N93" s="157"/>
      <c r="O93" s="157"/>
      <c r="P93" s="157"/>
      <c r="Q93" s="157"/>
      <c r="R93" s="158"/>
      <c r="S93" s="158"/>
      <c r="T93" s="158"/>
      <c r="U93" s="158"/>
      <c r="V93" s="158"/>
      <c r="W93" s="158"/>
      <c r="X93" s="158"/>
      <c r="Y93" s="158"/>
      <c r="Z93" s="147"/>
      <c r="AA93" s="147"/>
      <c r="AB93" s="147"/>
      <c r="AC93" s="147"/>
      <c r="AD93" s="147"/>
      <c r="AE93" s="147"/>
      <c r="AF93" s="147"/>
      <c r="AG93" s="147" t="s">
        <v>130</v>
      </c>
      <c r="AH93" s="147">
        <v>0</v>
      </c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3" x14ac:dyDescent="0.2">
      <c r="A94" s="154"/>
      <c r="B94" s="155"/>
      <c r="C94" s="186" t="s">
        <v>228</v>
      </c>
      <c r="D94" s="160"/>
      <c r="E94" s="161">
        <v>250</v>
      </c>
      <c r="F94" s="158"/>
      <c r="G94" s="158"/>
      <c r="H94" s="158"/>
      <c r="I94" s="158"/>
      <c r="J94" s="158"/>
      <c r="K94" s="158"/>
      <c r="L94" s="158"/>
      <c r="M94" s="158"/>
      <c r="N94" s="157"/>
      <c r="O94" s="157"/>
      <c r="P94" s="157"/>
      <c r="Q94" s="157"/>
      <c r="R94" s="158"/>
      <c r="S94" s="158"/>
      <c r="T94" s="158"/>
      <c r="U94" s="158"/>
      <c r="V94" s="158"/>
      <c r="W94" s="158"/>
      <c r="X94" s="158"/>
      <c r="Y94" s="158"/>
      <c r="Z94" s="147"/>
      <c r="AA94" s="147"/>
      <c r="AB94" s="147"/>
      <c r="AC94" s="147"/>
      <c r="AD94" s="147"/>
      <c r="AE94" s="147"/>
      <c r="AF94" s="147"/>
      <c r="AG94" s="147" t="s">
        <v>130</v>
      </c>
      <c r="AH94" s="147">
        <v>0</v>
      </c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3" x14ac:dyDescent="0.2">
      <c r="A95" s="154"/>
      <c r="B95" s="155"/>
      <c r="C95" s="186" t="s">
        <v>229</v>
      </c>
      <c r="D95" s="160"/>
      <c r="E95" s="161"/>
      <c r="F95" s="158"/>
      <c r="G95" s="158"/>
      <c r="H95" s="158"/>
      <c r="I95" s="158"/>
      <c r="J95" s="158"/>
      <c r="K95" s="158"/>
      <c r="L95" s="158"/>
      <c r="M95" s="158"/>
      <c r="N95" s="157"/>
      <c r="O95" s="157"/>
      <c r="P95" s="157"/>
      <c r="Q95" s="157"/>
      <c r="R95" s="158"/>
      <c r="S95" s="158"/>
      <c r="T95" s="158"/>
      <c r="U95" s="158"/>
      <c r="V95" s="158"/>
      <c r="W95" s="158"/>
      <c r="X95" s="158"/>
      <c r="Y95" s="158"/>
      <c r="Z95" s="147"/>
      <c r="AA95" s="147"/>
      <c r="AB95" s="147"/>
      <c r="AC95" s="147"/>
      <c r="AD95" s="147"/>
      <c r="AE95" s="147"/>
      <c r="AF95" s="147"/>
      <c r="AG95" s="147" t="s">
        <v>130</v>
      </c>
      <c r="AH95" s="147">
        <v>0</v>
      </c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3" x14ac:dyDescent="0.2">
      <c r="A96" s="154"/>
      <c r="B96" s="155"/>
      <c r="C96" s="186" t="s">
        <v>230</v>
      </c>
      <c r="D96" s="160"/>
      <c r="E96" s="161">
        <v>160</v>
      </c>
      <c r="F96" s="158"/>
      <c r="G96" s="158"/>
      <c r="H96" s="158"/>
      <c r="I96" s="158"/>
      <c r="J96" s="158"/>
      <c r="K96" s="158"/>
      <c r="L96" s="158"/>
      <c r="M96" s="158"/>
      <c r="N96" s="157"/>
      <c r="O96" s="157"/>
      <c r="P96" s="157"/>
      <c r="Q96" s="157"/>
      <c r="R96" s="158"/>
      <c r="S96" s="158"/>
      <c r="T96" s="158"/>
      <c r="U96" s="158"/>
      <c r="V96" s="158"/>
      <c r="W96" s="158"/>
      <c r="X96" s="158"/>
      <c r="Y96" s="158"/>
      <c r="Z96" s="147"/>
      <c r="AA96" s="147"/>
      <c r="AB96" s="147"/>
      <c r="AC96" s="147"/>
      <c r="AD96" s="147"/>
      <c r="AE96" s="147"/>
      <c r="AF96" s="147"/>
      <c r="AG96" s="147" t="s">
        <v>130</v>
      </c>
      <c r="AH96" s="147">
        <v>0</v>
      </c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3" x14ac:dyDescent="0.2">
      <c r="A97" s="154"/>
      <c r="B97" s="155"/>
      <c r="C97" s="186" t="s">
        <v>231</v>
      </c>
      <c r="D97" s="160"/>
      <c r="E97" s="161"/>
      <c r="F97" s="158"/>
      <c r="G97" s="158"/>
      <c r="H97" s="158"/>
      <c r="I97" s="158"/>
      <c r="J97" s="158"/>
      <c r="K97" s="158"/>
      <c r="L97" s="158"/>
      <c r="M97" s="158"/>
      <c r="N97" s="157"/>
      <c r="O97" s="157"/>
      <c r="P97" s="157"/>
      <c r="Q97" s="157"/>
      <c r="R97" s="158"/>
      <c r="S97" s="158"/>
      <c r="T97" s="158"/>
      <c r="U97" s="158"/>
      <c r="V97" s="158"/>
      <c r="W97" s="158"/>
      <c r="X97" s="158"/>
      <c r="Y97" s="158"/>
      <c r="Z97" s="147"/>
      <c r="AA97" s="147"/>
      <c r="AB97" s="147"/>
      <c r="AC97" s="147"/>
      <c r="AD97" s="147"/>
      <c r="AE97" s="147"/>
      <c r="AF97" s="147"/>
      <c r="AG97" s="147" t="s">
        <v>130</v>
      </c>
      <c r="AH97" s="147">
        <v>0</v>
      </c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3" x14ac:dyDescent="0.2">
      <c r="A98" s="154"/>
      <c r="B98" s="155"/>
      <c r="C98" s="186" t="s">
        <v>226</v>
      </c>
      <c r="D98" s="160"/>
      <c r="E98" s="161">
        <v>100</v>
      </c>
      <c r="F98" s="158"/>
      <c r="G98" s="158"/>
      <c r="H98" s="158"/>
      <c r="I98" s="158"/>
      <c r="J98" s="158"/>
      <c r="K98" s="158"/>
      <c r="L98" s="158"/>
      <c r="M98" s="158"/>
      <c r="N98" s="157"/>
      <c r="O98" s="157"/>
      <c r="P98" s="157"/>
      <c r="Q98" s="157"/>
      <c r="R98" s="158"/>
      <c r="S98" s="158"/>
      <c r="T98" s="158"/>
      <c r="U98" s="158"/>
      <c r="V98" s="158"/>
      <c r="W98" s="158"/>
      <c r="X98" s="158"/>
      <c r="Y98" s="158"/>
      <c r="Z98" s="147"/>
      <c r="AA98" s="147"/>
      <c r="AB98" s="147"/>
      <c r="AC98" s="147"/>
      <c r="AD98" s="147"/>
      <c r="AE98" s="147"/>
      <c r="AF98" s="147"/>
      <c r="AG98" s="147" t="s">
        <v>130</v>
      </c>
      <c r="AH98" s="147">
        <v>0</v>
      </c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outlineLevel="1" x14ac:dyDescent="0.2">
      <c r="A99" s="177">
        <v>31</v>
      </c>
      <c r="B99" s="178" t="s">
        <v>232</v>
      </c>
      <c r="C99" s="187" t="s">
        <v>233</v>
      </c>
      <c r="D99" s="179" t="s">
        <v>123</v>
      </c>
      <c r="E99" s="180">
        <v>610</v>
      </c>
      <c r="F99" s="181"/>
      <c r="G99" s="182">
        <f>ROUND(E99*F99,2)</f>
        <v>0</v>
      </c>
      <c r="H99" s="159"/>
      <c r="I99" s="158">
        <f>ROUND(E99*H99,2)</f>
        <v>0</v>
      </c>
      <c r="J99" s="159"/>
      <c r="K99" s="158">
        <f>ROUND(E99*J99,2)</f>
        <v>0</v>
      </c>
      <c r="L99" s="158">
        <v>21</v>
      </c>
      <c r="M99" s="158">
        <f>G99*(1+L99/100)</f>
        <v>0</v>
      </c>
      <c r="N99" s="157">
        <v>3.1E-4</v>
      </c>
      <c r="O99" s="157">
        <f>ROUND(E99*N99,2)</f>
        <v>0.19</v>
      </c>
      <c r="P99" s="157">
        <v>0</v>
      </c>
      <c r="Q99" s="157">
        <f>ROUND(E99*P99,2)</f>
        <v>0</v>
      </c>
      <c r="R99" s="158"/>
      <c r="S99" s="158" t="s">
        <v>124</v>
      </c>
      <c r="T99" s="158" t="s">
        <v>125</v>
      </c>
      <c r="U99" s="158">
        <v>0.10902000000000001</v>
      </c>
      <c r="V99" s="158">
        <f>ROUND(E99*U99,2)</f>
        <v>66.5</v>
      </c>
      <c r="W99" s="158"/>
      <c r="X99" s="158" t="s">
        <v>126</v>
      </c>
      <c r="Y99" s="158" t="s">
        <v>127</v>
      </c>
      <c r="Z99" s="147"/>
      <c r="AA99" s="147"/>
      <c r="AB99" s="147"/>
      <c r="AC99" s="147"/>
      <c r="AD99" s="147"/>
      <c r="AE99" s="147"/>
      <c r="AF99" s="147"/>
      <c r="AG99" s="147" t="s">
        <v>128</v>
      </c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ht="22.5" outlineLevel="1" x14ac:dyDescent="0.2">
      <c r="A100" s="171">
        <v>32</v>
      </c>
      <c r="B100" s="172" t="s">
        <v>234</v>
      </c>
      <c r="C100" s="185" t="s">
        <v>235</v>
      </c>
      <c r="D100" s="173" t="s">
        <v>123</v>
      </c>
      <c r="E100" s="174">
        <v>4760.37</v>
      </c>
      <c r="F100" s="175"/>
      <c r="G100" s="176">
        <f>ROUND(E100*F100,2)</f>
        <v>0</v>
      </c>
      <c r="H100" s="159"/>
      <c r="I100" s="158">
        <f>ROUND(E100*H100,2)</f>
        <v>0</v>
      </c>
      <c r="J100" s="159"/>
      <c r="K100" s="158">
        <f>ROUND(E100*J100,2)</f>
        <v>0</v>
      </c>
      <c r="L100" s="158">
        <v>21</v>
      </c>
      <c r="M100" s="158">
        <f>G100*(1+L100/100)</f>
        <v>0</v>
      </c>
      <c r="N100" s="157">
        <v>3.5E-4</v>
      </c>
      <c r="O100" s="157">
        <f>ROUND(E100*N100,2)</f>
        <v>1.67</v>
      </c>
      <c r="P100" s="157">
        <v>0</v>
      </c>
      <c r="Q100" s="157">
        <f>ROUND(E100*P100,2)</f>
        <v>0</v>
      </c>
      <c r="R100" s="158"/>
      <c r="S100" s="158" t="s">
        <v>124</v>
      </c>
      <c r="T100" s="158" t="s">
        <v>125</v>
      </c>
      <c r="U100" s="158">
        <v>1.35E-2</v>
      </c>
      <c r="V100" s="158">
        <f>ROUND(E100*U100,2)</f>
        <v>64.260000000000005</v>
      </c>
      <c r="W100" s="158"/>
      <c r="X100" s="158" t="s">
        <v>126</v>
      </c>
      <c r="Y100" s="158" t="s">
        <v>127</v>
      </c>
      <c r="Z100" s="147"/>
      <c r="AA100" s="147"/>
      <c r="AB100" s="147"/>
      <c r="AC100" s="147"/>
      <c r="AD100" s="147"/>
      <c r="AE100" s="147"/>
      <c r="AF100" s="147"/>
      <c r="AG100" s="147" t="s">
        <v>128</v>
      </c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2" x14ac:dyDescent="0.2">
      <c r="A101" s="154"/>
      <c r="B101" s="155"/>
      <c r="C101" s="186" t="s">
        <v>131</v>
      </c>
      <c r="D101" s="160"/>
      <c r="E101" s="161"/>
      <c r="F101" s="158"/>
      <c r="G101" s="158"/>
      <c r="H101" s="158"/>
      <c r="I101" s="158"/>
      <c r="J101" s="158"/>
      <c r="K101" s="158"/>
      <c r="L101" s="158"/>
      <c r="M101" s="158"/>
      <c r="N101" s="157"/>
      <c r="O101" s="157"/>
      <c r="P101" s="157"/>
      <c r="Q101" s="157"/>
      <c r="R101" s="158"/>
      <c r="S101" s="158"/>
      <c r="T101" s="158"/>
      <c r="U101" s="158"/>
      <c r="V101" s="158"/>
      <c r="W101" s="158"/>
      <c r="X101" s="158"/>
      <c r="Y101" s="158"/>
      <c r="Z101" s="147"/>
      <c r="AA101" s="147"/>
      <c r="AB101" s="147"/>
      <c r="AC101" s="147"/>
      <c r="AD101" s="147"/>
      <c r="AE101" s="147"/>
      <c r="AF101" s="147"/>
      <c r="AG101" s="147" t="s">
        <v>130</v>
      </c>
      <c r="AH101" s="147">
        <v>0</v>
      </c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3" x14ac:dyDescent="0.2">
      <c r="A102" s="154"/>
      <c r="B102" s="155"/>
      <c r="C102" s="186" t="s">
        <v>159</v>
      </c>
      <c r="D102" s="160"/>
      <c r="E102" s="161"/>
      <c r="F102" s="158"/>
      <c r="G102" s="158"/>
      <c r="H102" s="158"/>
      <c r="I102" s="158"/>
      <c r="J102" s="158"/>
      <c r="K102" s="158"/>
      <c r="L102" s="158"/>
      <c r="M102" s="158"/>
      <c r="N102" s="157"/>
      <c r="O102" s="157"/>
      <c r="P102" s="157"/>
      <c r="Q102" s="157"/>
      <c r="R102" s="158"/>
      <c r="S102" s="158"/>
      <c r="T102" s="158"/>
      <c r="U102" s="158"/>
      <c r="V102" s="158"/>
      <c r="W102" s="158"/>
      <c r="X102" s="158"/>
      <c r="Y102" s="158"/>
      <c r="Z102" s="147"/>
      <c r="AA102" s="147"/>
      <c r="AB102" s="147"/>
      <c r="AC102" s="147"/>
      <c r="AD102" s="147"/>
      <c r="AE102" s="147"/>
      <c r="AF102" s="147"/>
      <c r="AG102" s="147" t="s">
        <v>130</v>
      </c>
      <c r="AH102" s="147">
        <v>0</v>
      </c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ht="22.5" outlineLevel="3" x14ac:dyDescent="0.2">
      <c r="A103" s="154"/>
      <c r="B103" s="155"/>
      <c r="C103" s="186" t="s">
        <v>160</v>
      </c>
      <c r="D103" s="160"/>
      <c r="E103" s="161">
        <v>331.81</v>
      </c>
      <c r="F103" s="158"/>
      <c r="G103" s="158"/>
      <c r="H103" s="158"/>
      <c r="I103" s="158"/>
      <c r="J103" s="158"/>
      <c r="K103" s="158"/>
      <c r="L103" s="158"/>
      <c r="M103" s="158"/>
      <c r="N103" s="157"/>
      <c r="O103" s="157"/>
      <c r="P103" s="157"/>
      <c r="Q103" s="157"/>
      <c r="R103" s="158"/>
      <c r="S103" s="158"/>
      <c r="T103" s="158"/>
      <c r="U103" s="158"/>
      <c r="V103" s="158"/>
      <c r="W103" s="158"/>
      <c r="X103" s="158"/>
      <c r="Y103" s="158"/>
      <c r="Z103" s="147"/>
      <c r="AA103" s="147"/>
      <c r="AB103" s="147"/>
      <c r="AC103" s="147"/>
      <c r="AD103" s="147"/>
      <c r="AE103" s="147"/>
      <c r="AF103" s="147"/>
      <c r="AG103" s="147" t="s">
        <v>130</v>
      </c>
      <c r="AH103" s="147">
        <v>0</v>
      </c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outlineLevel="3" x14ac:dyDescent="0.2">
      <c r="A104" s="154"/>
      <c r="B104" s="155"/>
      <c r="C104" s="186" t="s">
        <v>161</v>
      </c>
      <c r="D104" s="160"/>
      <c r="E104" s="161"/>
      <c r="F104" s="158"/>
      <c r="G104" s="158"/>
      <c r="H104" s="158"/>
      <c r="I104" s="158"/>
      <c r="J104" s="158"/>
      <c r="K104" s="158"/>
      <c r="L104" s="158"/>
      <c r="M104" s="158"/>
      <c r="N104" s="157"/>
      <c r="O104" s="157"/>
      <c r="P104" s="157"/>
      <c r="Q104" s="157"/>
      <c r="R104" s="158"/>
      <c r="S104" s="158"/>
      <c r="T104" s="158"/>
      <c r="U104" s="158"/>
      <c r="V104" s="158"/>
      <c r="W104" s="158"/>
      <c r="X104" s="158"/>
      <c r="Y104" s="158"/>
      <c r="Z104" s="147"/>
      <c r="AA104" s="147"/>
      <c r="AB104" s="147"/>
      <c r="AC104" s="147"/>
      <c r="AD104" s="147"/>
      <c r="AE104" s="147"/>
      <c r="AF104" s="147"/>
      <c r="AG104" s="147" t="s">
        <v>130</v>
      </c>
      <c r="AH104" s="147">
        <v>0</v>
      </c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3" x14ac:dyDescent="0.2">
      <c r="A105" s="154"/>
      <c r="B105" s="155"/>
      <c r="C105" s="186" t="s">
        <v>162</v>
      </c>
      <c r="D105" s="160"/>
      <c r="E105" s="161">
        <v>347.44</v>
      </c>
      <c r="F105" s="158"/>
      <c r="G105" s="158"/>
      <c r="H105" s="158"/>
      <c r="I105" s="158"/>
      <c r="J105" s="158"/>
      <c r="K105" s="158"/>
      <c r="L105" s="158"/>
      <c r="M105" s="158"/>
      <c r="N105" s="157"/>
      <c r="O105" s="157"/>
      <c r="P105" s="157"/>
      <c r="Q105" s="157"/>
      <c r="R105" s="158"/>
      <c r="S105" s="158"/>
      <c r="T105" s="158"/>
      <c r="U105" s="158"/>
      <c r="V105" s="158"/>
      <c r="W105" s="158"/>
      <c r="X105" s="158"/>
      <c r="Y105" s="158"/>
      <c r="Z105" s="147"/>
      <c r="AA105" s="147"/>
      <c r="AB105" s="147"/>
      <c r="AC105" s="147"/>
      <c r="AD105" s="147"/>
      <c r="AE105" s="147"/>
      <c r="AF105" s="147"/>
      <c r="AG105" s="147" t="s">
        <v>130</v>
      </c>
      <c r="AH105" s="147">
        <v>0</v>
      </c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outlineLevel="3" x14ac:dyDescent="0.2">
      <c r="A106" s="154"/>
      <c r="B106" s="155"/>
      <c r="C106" s="186" t="s">
        <v>163</v>
      </c>
      <c r="D106" s="160"/>
      <c r="E106" s="161"/>
      <c r="F106" s="158"/>
      <c r="G106" s="158"/>
      <c r="H106" s="158"/>
      <c r="I106" s="158"/>
      <c r="J106" s="158"/>
      <c r="K106" s="158"/>
      <c r="L106" s="158"/>
      <c r="M106" s="158"/>
      <c r="N106" s="157"/>
      <c r="O106" s="157"/>
      <c r="P106" s="157"/>
      <c r="Q106" s="157"/>
      <c r="R106" s="158"/>
      <c r="S106" s="158"/>
      <c r="T106" s="158"/>
      <c r="U106" s="158"/>
      <c r="V106" s="158"/>
      <c r="W106" s="158"/>
      <c r="X106" s="158"/>
      <c r="Y106" s="158"/>
      <c r="Z106" s="147"/>
      <c r="AA106" s="147"/>
      <c r="AB106" s="147"/>
      <c r="AC106" s="147"/>
      <c r="AD106" s="147"/>
      <c r="AE106" s="147"/>
      <c r="AF106" s="147"/>
      <c r="AG106" s="147" t="s">
        <v>130</v>
      </c>
      <c r="AH106" s="147">
        <v>0</v>
      </c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3" x14ac:dyDescent="0.2">
      <c r="A107" s="154"/>
      <c r="B107" s="155"/>
      <c r="C107" s="186" t="s">
        <v>164</v>
      </c>
      <c r="D107" s="160"/>
      <c r="E107" s="161">
        <v>357.61</v>
      </c>
      <c r="F107" s="158"/>
      <c r="G107" s="158"/>
      <c r="H107" s="158"/>
      <c r="I107" s="158"/>
      <c r="J107" s="158"/>
      <c r="K107" s="158"/>
      <c r="L107" s="158"/>
      <c r="M107" s="158"/>
      <c r="N107" s="157"/>
      <c r="O107" s="157"/>
      <c r="P107" s="157"/>
      <c r="Q107" s="157"/>
      <c r="R107" s="158"/>
      <c r="S107" s="158"/>
      <c r="T107" s="158"/>
      <c r="U107" s="158"/>
      <c r="V107" s="158"/>
      <c r="W107" s="158"/>
      <c r="X107" s="158"/>
      <c r="Y107" s="158"/>
      <c r="Z107" s="147"/>
      <c r="AA107" s="147"/>
      <c r="AB107" s="147"/>
      <c r="AC107" s="147"/>
      <c r="AD107" s="147"/>
      <c r="AE107" s="147"/>
      <c r="AF107" s="147"/>
      <c r="AG107" s="147" t="s">
        <v>130</v>
      </c>
      <c r="AH107" s="147">
        <v>0</v>
      </c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outlineLevel="3" x14ac:dyDescent="0.2">
      <c r="A108" s="154"/>
      <c r="B108" s="155"/>
      <c r="C108" s="186" t="s">
        <v>165</v>
      </c>
      <c r="D108" s="160"/>
      <c r="E108" s="161"/>
      <c r="F108" s="158"/>
      <c r="G108" s="158"/>
      <c r="H108" s="158"/>
      <c r="I108" s="158"/>
      <c r="J108" s="158"/>
      <c r="K108" s="158"/>
      <c r="L108" s="158"/>
      <c r="M108" s="158"/>
      <c r="N108" s="157"/>
      <c r="O108" s="157"/>
      <c r="P108" s="157"/>
      <c r="Q108" s="157"/>
      <c r="R108" s="158"/>
      <c r="S108" s="158"/>
      <c r="T108" s="158"/>
      <c r="U108" s="158"/>
      <c r="V108" s="158"/>
      <c r="W108" s="158"/>
      <c r="X108" s="158"/>
      <c r="Y108" s="158"/>
      <c r="Z108" s="147"/>
      <c r="AA108" s="147"/>
      <c r="AB108" s="147"/>
      <c r="AC108" s="147"/>
      <c r="AD108" s="147"/>
      <c r="AE108" s="147"/>
      <c r="AF108" s="147"/>
      <c r="AG108" s="147" t="s">
        <v>130</v>
      </c>
      <c r="AH108" s="147">
        <v>0</v>
      </c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3" x14ac:dyDescent="0.2">
      <c r="A109" s="154"/>
      <c r="B109" s="155"/>
      <c r="C109" s="186" t="s">
        <v>166</v>
      </c>
      <c r="D109" s="160"/>
      <c r="E109" s="161">
        <v>212.32</v>
      </c>
      <c r="F109" s="158"/>
      <c r="G109" s="158"/>
      <c r="H109" s="158"/>
      <c r="I109" s="158"/>
      <c r="J109" s="158"/>
      <c r="K109" s="158"/>
      <c r="L109" s="158"/>
      <c r="M109" s="158"/>
      <c r="N109" s="157"/>
      <c r="O109" s="157"/>
      <c r="P109" s="157"/>
      <c r="Q109" s="157"/>
      <c r="R109" s="158"/>
      <c r="S109" s="158"/>
      <c r="T109" s="158"/>
      <c r="U109" s="158"/>
      <c r="V109" s="158"/>
      <c r="W109" s="158"/>
      <c r="X109" s="158"/>
      <c r="Y109" s="158"/>
      <c r="Z109" s="147"/>
      <c r="AA109" s="147"/>
      <c r="AB109" s="147"/>
      <c r="AC109" s="147"/>
      <c r="AD109" s="147"/>
      <c r="AE109" s="147"/>
      <c r="AF109" s="147"/>
      <c r="AG109" s="147" t="s">
        <v>130</v>
      </c>
      <c r="AH109" s="147">
        <v>0</v>
      </c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outlineLevel="3" x14ac:dyDescent="0.2">
      <c r="A110" s="154"/>
      <c r="B110" s="155"/>
      <c r="C110" s="186" t="s">
        <v>133</v>
      </c>
      <c r="D110" s="160"/>
      <c r="E110" s="161"/>
      <c r="F110" s="158"/>
      <c r="G110" s="158"/>
      <c r="H110" s="158"/>
      <c r="I110" s="158"/>
      <c r="J110" s="158"/>
      <c r="K110" s="158"/>
      <c r="L110" s="158"/>
      <c r="M110" s="158"/>
      <c r="N110" s="157"/>
      <c r="O110" s="157"/>
      <c r="P110" s="157"/>
      <c r="Q110" s="157"/>
      <c r="R110" s="158"/>
      <c r="S110" s="158"/>
      <c r="T110" s="158"/>
      <c r="U110" s="158"/>
      <c r="V110" s="158"/>
      <c r="W110" s="158"/>
      <c r="X110" s="158"/>
      <c r="Y110" s="158"/>
      <c r="Z110" s="147"/>
      <c r="AA110" s="147"/>
      <c r="AB110" s="147"/>
      <c r="AC110" s="147"/>
      <c r="AD110" s="147"/>
      <c r="AE110" s="147"/>
      <c r="AF110" s="147"/>
      <c r="AG110" s="147" t="s">
        <v>130</v>
      </c>
      <c r="AH110" s="147">
        <v>0</v>
      </c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outlineLevel="3" x14ac:dyDescent="0.2">
      <c r="A111" s="154"/>
      <c r="B111" s="155"/>
      <c r="C111" s="186" t="s">
        <v>159</v>
      </c>
      <c r="D111" s="160"/>
      <c r="E111" s="161"/>
      <c r="F111" s="158"/>
      <c r="G111" s="158"/>
      <c r="H111" s="158"/>
      <c r="I111" s="158"/>
      <c r="J111" s="158"/>
      <c r="K111" s="158"/>
      <c r="L111" s="158"/>
      <c r="M111" s="158"/>
      <c r="N111" s="157"/>
      <c r="O111" s="157"/>
      <c r="P111" s="157"/>
      <c r="Q111" s="157"/>
      <c r="R111" s="158"/>
      <c r="S111" s="158"/>
      <c r="T111" s="158"/>
      <c r="U111" s="158"/>
      <c r="V111" s="158"/>
      <c r="W111" s="158"/>
      <c r="X111" s="158"/>
      <c r="Y111" s="158"/>
      <c r="Z111" s="147"/>
      <c r="AA111" s="147"/>
      <c r="AB111" s="147"/>
      <c r="AC111" s="147"/>
      <c r="AD111" s="147"/>
      <c r="AE111" s="147"/>
      <c r="AF111" s="147"/>
      <c r="AG111" s="147" t="s">
        <v>130</v>
      </c>
      <c r="AH111" s="147">
        <v>0</v>
      </c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ht="22.5" outlineLevel="3" x14ac:dyDescent="0.2">
      <c r="A112" s="154"/>
      <c r="B112" s="155"/>
      <c r="C112" s="186" t="s">
        <v>167</v>
      </c>
      <c r="D112" s="160"/>
      <c r="E112" s="161">
        <v>671.39</v>
      </c>
      <c r="F112" s="158"/>
      <c r="G112" s="158"/>
      <c r="H112" s="158"/>
      <c r="I112" s="158"/>
      <c r="J112" s="158"/>
      <c r="K112" s="158"/>
      <c r="L112" s="158"/>
      <c r="M112" s="158"/>
      <c r="N112" s="157"/>
      <c r="O112" s="157"/>
      <c r="P112" s="157"/>
      <c r="Q112" s="157"/>
      <c r="R112" s="158"/>
      <c r="S112" s="158"/>
      <c r="T112" s="158"/>
      <c r="U112" s="158"/>
      <c r="V112" s="158"/>
      <c r="W112" s="158"/>
      <c r="X112" s="158"/>
      <c r="Y112" s="158"/>
      <c r="Z112" s="147"/>
      <c r="AA112" s="147"/>
      <c r="AB112" s="147"/>
      <c r="AC112" s="147"/>
      <c r="AD112" s="147"/>
      <c r="AE112" s="147"/>
      <c r="AF112" s="147"/>
      <c r="AG112" s="147" t="s">
        <v>130</v>
      </c>
      <c r="AH112" s="147">
        <v>0</v>
      </c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3" x14ac:dyDescent="0.2">
      <c r="A113" s="154"/>
      <c r="B113" s="155"/>
      <c r="C113" s="186" t="s">
        <v>161</v>
      </c>
      <c r="D113" s="160"/>
      <c r="E113" s="161"/>
      <c r="F113" s="158"/>
      <c r="G113" s="158"/>
      <c r="H113" s="158"/>
      <c r="I113" s="158"/>
      <c r="J113" s="158"/>
      <c r="K113" s="158"/>
      <c r="L113" s="158"/>
      <c r="M113" s="158"/>
      <c r="N113" s="157"/>
      <c r="O113" s="157"/>
      <c r="P113" s="157"/>
      <c r="Q113" s="157"/>
      <c r="R113" s="158"/>
      <c r="S113" s="158"/>
      <c r="T113" s="158"/>
      <c r="U113" s="158"/>
      <c r="V113" s="158"/>
      <c r="W113" s="158"/>
      <c r="X113" s="158"/>
      <c r="Y113" s="158"/>
      <c r="Z113" s="147"/>
      <c r="AA113" s="147"/>
      <c r="AB113" s="147"/>
      <c r="AC113" s="147"/>
      <c r="AD113" s="147"/>
      <c r="AE113" s="147"/>
      <c r="AF113" s="147"/>
      <c r="AG113" s="147" t="s">
        <v>130</v>
      </c>
      <c r="AH113" s="147">
        <v>0</v>
      </c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ht="22.5" outlineLevel="3" x14ac:dyDescent="0.2">
      <c r="A114" s="154"/>
      <c r="B114" s="155"/>
      <c r="C114" s="186" t="s">
        <v>168</v>
      </c>
      <c r="D114" s="160"/>
      <c r="E114" s="161">
        <v>716.95</v>
      </c>
      <c r="F114" s="158"/>
      <c r="G114" s="158"/>
      <c r="H114" s="158"/>
      <c r="I114" s="158"/>
      <c r="J114" s="158"/>
      <c r="K114" s="158"/>
      <c r="L114" s="158"/>
      <c r="M114" s="158"/>
      <c r="N114" s="157"/>
      <c r="O114" s="157"/>
      <c r="P114" s="157"/>
      <c r="Q114" s="157"/>
      <c r="R114" s="158"/>
      <c r="S114" s="158"/>
      <c r="T114" s="158"/>
      <c r="U114" s="158"/>
      <c r="V114" s="158"/>
      <c r="W114" s="158"/>
      <c r="X114" s="158"/>
      <c r="Y114" s="158"/>
      <c r="Z114" s="147"/>
      <c r="AA114" s="147"/>
      <c r="AB114" s="147"/>
      <c r="AC114" s="147"/>
      <c r="AD114" s="147"/>
      <c r="AE114" s="147"/>
      <c r="AF114" s="147"/>
      <c r="AG114" s="147" t="s">
        <v>130</v>
      </c>
      <c r="AH114" s="147">
        <v>0</v>
      </c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outlineLevel="3" x14ac:dyDescent="0.2">
      <c r="A115" s="154"/>
      <c r="B115" s="155"/>
      <c r="C115" s="186" t="s">
        <v>163</v>
      </c>
      <c r="D115" s="160"/>
      <c r="E115" s="161"/>
      <c r="F115" s="158"/>
      <c r="G115" s="158"/>
      <c r="H115" s="158"/>
      <c r="I115" s="158"/>
      <c r="J115" s="158"/>
      <c r="K115" s="158"/>
      <c r="L115" s="158"/>
      <c r="M115" s="158"/>
      <c r="N115" s="157"/>
      <c r="O115" s="157"/>
      <c r="P115" s="157"/>
      <c r="Q115" s="157"/>
      <c r="R115" s="158"/>
      <c r="S115" s="158"/>
      <c r="T115" s="158"/>
      <c r="U115" s="158"/>
      <c r="V115" s="158"/>
      <c r="W115" s="158"/>
      <c r="X115" s="158"/>
      <c r="Y115" s="158"/>
      <c r="Z115" s="147"/>
      <c r="AA115" s="147"/>
      <c r="AB115" s="147"/>
      <c r="AC115" s="147"/>
      <c r="AD115" s="147"/>
      <c r="AE115" s="147"/>
      <c r="AF115" s="147"/>
      <c r="AG115" s="147" t="s">
        <v>130</v>
      </c>
      <c r="AH115" s="147">
        <v>0</v>
      </c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ht="22.5" outlineLevel="3" x14ac:dyDescent="0.2">
      <c r="A116" s="154"/>
      <c r="B116" s="155"/>
      <c r="C116" s="186" t="s">
        <v>169</v>
      </c>
      <c r="D116" s="160"/>
      <c r="E116" s="161">
        <v>717.41</v>
      </c>
      <c r="F116" s="158"/>
      <c r="G116" s="158"/>
      <c r="H116" s="158"/>
      <c r="I116" s="158"/>
      <c r="J116" s="158"/>
      <c r="K116" s="158"/>
      <c r="L116" s="158"/>
      <c r="M116" s="158"/>
      <c r="N116" s="157"/>
      <c r="O116" s="157"/>
      <c r="P116" s="157"/>
      <c r="Q116" s="157"/>
      <c r="R116" s="158"/>
      <c r="S116" s="158"/>
      <c r="T116" s="158"/>
      <c r="U116" s="158"/>
      <c r="V116" s="158"/>
      <c r="W116" s="158"/>
      <c r="X116" s="158"/>
      <c r="Y116" s="158"/>
      <c r="Z116" s="147"/>
      <c r="AA116" s="147"/>
      <c r="AB116" s="147"/>
      <c r="AC116" s="147"/>
      <c r="AD116" s="147"/>
      <c r="AE116" s="147"/>
      <c r="AF116" s="147"/>
      <c r="AG116" s="147" t="s">
        <v>130</v>
      </c>
      <c r="AH116" s="147">
        <v>0</v>
      </c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outlineLevel="3" x14ac:dyDescent="0.2">
      <c r="A117" s="154"/>
      <c r="B117" s="155"/>
      <c r="C117" s="186" t="s">
        <v>165</v>
      </c>
      <c r="D117" s="160"/>
      <c r="E117" s="161"/>
      <c r="F117" s="158"/>
      <c r="G117" s="158"/>
      <c r="H117" s="158"/>
      <c r="I117" s="158"/>
      <c r="J117" s="158"/>
      <c r="K117" s="158"/>
      <c r="L117" s="158"/>
      <c r="M117" s="158"/>
      <c r="N117" s="157"/>
      <c r="O117" s="157"/>
      <c r="P117" s="157"/>
      <c r="Q117" s="157"/>
      <c r="R117" s="158"/>
      <c r="S117" s="158"/>
      <c r="T117" s="158"/>
      <c r="U117" s="158"/>
      <c r="V117" s="158"/>
      <c r="W117" s="158"/>
      <c r="X117" s="158"/>
      <c r="Y117" s="158"/>
      <c r="Z117" s="147"/>
      <c r="AA117" s="147"/>
      <c r="AB117" s="147"/>
      <c r="AC117" s="147"/>
      <c r="AD117" s="147"/>
      <c r="AE117" s="147"/>
      <c r="AF117" s="147"/>
      <c r="AG117" s="147" t="s">
        <v>130</v>
      </c>
      <c r="AH117" s="147">
        <v>0</v>
      </c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ht="22.5" outlineLevel="3" x14ac:dyDescent="0.2">
      <c r="A118" s="154"/>
      <c r="B118" s="155"/>
      <c r="C118" s="186" t="s">
        <v>168</v>
      </c>
      <c r="D118" s="160"/>
      <c r="E118" s="161">
        <v>716.95</v>
      </c>
      <c r="F118" s="158"/>
      <c r="G118" s="158"/>
      <c r="H118" s="158"/>
      <c r="I118" s="158"/>
      <c r="J118" s="158"/>
      <c r="K118" s="158"/>
      <c r="L118" s="158"/>
      <c r="M118" s="158"/>
      <c r="N118" s="157"/>
      <c r="O118" s="157"/>
      <c r="P118" s="157"/>
      <c r="Q118" s="157"/>
      <c r="R118" s="158"/>
      <c r="S118" s="158"/>
      <c r="T118" s="158"/>
      <c r="U118" s="158"/>
      <c r="V118" s="158"/>
      <c r="W118" s="158"/>
      <c r="X118" s="158"/>
      <c r="Y118" s="158"/>
      <c r="Z118" s="147"/>
      <c r="AA118" s="147"/>
      <c r="AB118" s="147"/>
      <c r="AC118" s="147"/>
      <c r="AD118" s="147"/>
      <c r="AE118" s="147"/>
      <c r="AF118" s="147"/>
      <c r="AG118" s="147" t="s">
        <v>130</v>
      </c>
      <c r="AH118" s="147">
        <v>0</v>
      </c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3" x14ac:dyDescent="0.2">
      <c r="A119" s="154"/>
      <c r="B119" s="155"/>
      <c r="C119" s="186" t="s">
        <v>134</v>
      </c>
      <c r="D119" s="160"/>
      <c r="E119" s="161"/>
      <c r="F119" s="158"/>
      <c r="G119" s="158"/>
      <c r="H119" s="158"/>
      <c r="I119" s="158"/>
      <c r="J119" s="158"/>
      <c r="K119" s="158"/>
      <c r="L119" s="158"/>
      <c r="M119" s="158"/>
      <c r="N119" s="157"/>
      <c r="O119" s="157"/>
      <c r="P119" s="157"/>
      <c r="Q119" s="157"/>
      <c r="R119" s="158"/>
      <c r="S119" s="158"/>
      <c r="T119" s="158"/>
      <c r="U119" s="158"/>
      <c r="V119" s="158"/>
      <c r="W119" s="158"/>
      <c r="X119" s="158"/>
      <c r="Y119" s="158"/>
      <c r="Z119" s="147"/>
      <c r="AA119" s="147"/>
      <c r="AB119" s="147"/>
      <c r="AC119" s="147"/>
      <c r="AD119" s="147"/>
      <c r="AE119" s="147"/>
      <c r="AF119" s="147"/>
      <c r="AG119" s="147" t="s">
        <v>130</v>
      </c>
      <c r="AH119" s="147">
        <v>0</v>
      </c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outlineLevel="3" x14ac:dyDescent="0.2">
      <c r="A120" s="154"/>
      <c r="B120" s="155"/>
      <c r="C120" s="186" t="s">
        <v>161</v>
      </c>
      <c r="D120" s="160"/>
      <c r="E120" s="161"/>
      <c r="F120" s="158"/>
      <c r="G120" s="158"/>
      <c r="H120" s="158"/>
      <c r="I120" s="158"/>
      <c r="J120" s="158"/>
      <c r="K120" s="158"/>
      <c r="L120" s="158"/>
      <c r="M120" s="158"/>
      <c r="N120" s="157"/>
      <c r="O120" s="157"/>
      <c r="P120" s="157"/>
      <c r="Q120" s="157"/>
      <c r="R120" s="158"/>
      <c r="S120" s="158"/>
      <c r="T120" s="158"/>
      <c r="U120" s="158"/>
      <c r="V120" s="158"/>
      <c r="W120" s="158"/>
      <c r="X120" s="158"/>
      <c r="Y120" s="158"/>
      <c r="Z120" s="147"/>
      <c r="AA120" s="147"/>
      <c r="AB120" s="147"/>
      <c r="AC120" s="147"/>
      <c r="AD120" s="147"/>
      <c r="AE120" s="147"/>
      <c r="AF120" s="147"/>
      <c r="AG120" s="147" t="s">
        <v>130</v>
      </c>
      <c r="AH120" s="147">
        <v>0</v>
      </c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3" x14ac:dyDescent="0.2">
      <c r="A121" s="154"/>
      <c r="B121" s="155"/>
      <c r="C121" s="186" t="s">
        <v>170</v>
      </c>
      <c r="D121" s="160"/>
      <c r="E121" s="161">
        <v>688.49</v>
      </c>
      <c r="F121" s="158"/>
      <c r="G121" s="158"/>
      <c r="H121" s="158"/>
      <c r="I121" s="158"/>
      <c r="J121" s="158"/>
      <c r="K121" s="158"/>
      <c r="L121" s="158"/>
      <c r="M121" s="158"/>
      <c r="N121" s="157"/>
      <c r="O121" s="157"/>
      <c r="P121" s="157"/>
      <c r="Q121" s="157"/>
      <c r="R121" s="158"/>
      <c r="S121" s="158"/>
      <c r="T121" s="158"/>
      <c r="U121" s="158"/>
      <c r="V121" s="158"/>
      <c r="W121" s="158"/>
      <c r="X121" s="158"/>
      <c r="Y121" s="158"/>
      <c r="Z121" s="147"/>
      <c r="AA121" s="147"/>
      <c r="AB121" s="147"/>
      <c r="AC121" s="147"/>
      <c r="AD121" s="147"/>
      <c r="AE121" s="147"/>
      <c r="AF121" s="147"/>
      <c r="AG121" s="147" t="s">
        <v>130</v>
      </c>
      <c r="AH121" s="147">
        <v>0</v>
      </c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x14ac:dyDescent="0.2">
      <c r="A122" s="164" t="s">
        <v>119</v>
      </c>
      <c r="B122" s="165" t="s">
        <v>84</v>
      </c>
      <c r="C122" s="184" t="s">
        <v>85</v>
      </c>
      <c r="D122" s="166"/>
      <c r="E122" s="167"/>
      <c r="F122" s="168"/>
      <c r="G122" s="169">
        <f>SUMIF(AG123:AG150,"&lt;&gt;NOR",G123:G150)</f>
        <v>0</v>
      </c>
      <c r="H122" s="163"/>
      <c r="I122" s="163">
        <f>SUM(I123:I150)</f>
        <v>0</v>
      </c>
      <c r="J122" s="163"/>
      <c r="K122" s="163">
        <f>SUM(K123:K150)</f>
        <v>0</v>
      </c>
      <c r="L122" s="163"/>
      <c r="M122" s="163">
        <f>SUM(M123:M150)</f>
        <v>0</v>
      </c>
      <c r="N122" s="162"/>
      <c r="O122" s="162">
        <f>SUM(O123:O150)</f>
        <v>0</v>
      </c>
      <c r="P122" s="162"/>
      <c r="Q122" s="162">
        <f>SUM(Q123:Q150)</f>
        <v>0</v>
      </c>
      <c r="R122" s="163"/>
      <c r="S122" s="163"/>
      <c r="T122" s="163"/>
      <c r="U122" s="163"/>
      <c r="V122" s="163">
        <f>SUM(V123:V150)</f>
        <v>0</v>
      </c>
      <c r="W122" s="163"/>
      <c r="X122" s="163"/>
      <c r="Y122" s="163"/>
      <c r="AG122" t="s">
        <v>120</v>
      </c>
    </row>
    <row r="123" spans="1:60" outlineLevel="1" x14ac:dyDescent="0.2">
      <c r="A123" s="177">
        <v>33</v>
      </c>
      <c r="B123" s="178" t="s">
        <v>236</v>
      </c>
      <c r="C123" s="187" t="s">
        <v>237</v>
      </c>
      <c r="D123" s="179" t="s">
        <v>210</v>
      </c>
      <c r="E123" s="180">
        <v>148</v>
      </c>
      <c r="F123" s="181"/>
      <c r="G123" s="182">
        <f t="shared" ref="G123:G150" si="7">ROUND(E123*F123,2)</f>
        <v>0</v>
      </c>
      <c r="H123" s="159"/>
      <c r="I123" s="158">
        <f t="shared" ref="I123:I150" si="8">ROUND(E123*H123,2)</f>
        <v>0</v>
      </c>
      <c r="J123" s="159"/>
      <c r="K123" s="158">
        <f t="shared" ref="K123:K150" si="9">ROUND(E123*J123,2)</f>
        <v>0</v>
      </c>
      <c r="L123" s="158">
        <v>21</v>
      </c>
      <c r="M123" s="158">
        <f t="shared" ref="M123:M150" si="10">G123*(1+L123/100)</f>
        <v>0</v>
      </c>
      <c r="N123" s="157">
        <v>0</v>
      </c>
      <c r="O123" s="157">
        <f t="shared" ref="O123:O150" si="11">ROUND(E123*N123,2)</f>
        <v>0</v>
      </c>
      <c r="P123" s="157">
        <v>0</v>
      </c>
      <c r="Q123" s="157">
        <f t="shared" ref="Q123:Q150" si="12">ROUND(E123*P123,2)</f>
        <v>0</v>
      </c>
      <c r="R123" s="158"/>
      <c r="S123" s="158" t="s">
        <v>174</v>
      </c>
      <c r="T123" s="158" t="s">
        <v>125</v>
      </c>
      <c r="U123" s="158">
        <v>0</v>
      </c>
      <c r="V123" s="158">
        <f t="shared" ref="V123:V150" si="13">ROUND(E123*U123,2)</f>
        <v>0</v>
      </c>
      <c r="W123" s="158"/>
      <c r="X123" s="158" t="s">
        <v>126</v>
      </c>
      <c r="Y123" s="158" t="s">
        <v>127</v>
      </c>
      <c r="Z123" s="147"/>
      <c r="AA123" s="147"/>
      <c r="AB123" s="147"/>
      <c r="AC123" s="147"/>
      <c r="AD123" s="147"/>
      <c r="AE123" s="147"/>
      <c r="AF123" s="147"/>
      <c r="AG123" s="147" t="s">
        <v>128</v>
      </c>
      <c r="AH123" s="147"/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1" x14ac:dyDescent="0.2">
      <c r="A124" s="177">
        <v>34</v>
      </c>
      <c r="B124" s="178" t="s">
        <v>238</v>
      </c>
      <c r="C124" s="187" t="s">
        <v>239</v>
      </c>
      <c r="D124" s="179" t="s">
        <v>173</v>
      </c>
      <c r="E124" s="180">
        <v>1</v>
      </c>
      <c r="F124" s="181"/>
      <c r="G124" s="182">
        <f t="shared" si="7"/>
        <v>0</v>
      </c>
      <c r="H124" s="159"/>
      <c r="I124" s="158">
        <f t="shared" si="8"/>
        <v>0</v>
      </c>
      <c r="J124" s="159"/>
      <c r="K124" s="158">
        <f t="shared" si="9"/>
        <v>0</v>
      </c>
      <c r="L124" s="158">
        <v>21</v>
      </c>
      <c r="M124" s="158">
        <f t="shared" si="10"/>
        <v>0</v>
      </c>
      <c r="N124" s="157">
        <v>0</v>
      </c>
      <c r="O124" s="157">
        <f t="shared" si="11"/>
        <v>0</v>
      </c>
      <c r="P124" s="157">
        <v>0</v>
      </c>
      <c r="Q124" s="157">
        <f t="shared" si="12"/>
        <v>0</v>
      </c>
      <c r="R124" s="158"/>
      <c r="S124" s="158" t="s">
        <v>174</v>
      </c>
      <c r="T124" s="158" t="s">
        <v>125</v>
      </c>
      <c r="U124" s="158">
        <v>0</v>
      </c>
      <c r="V124" s="158">
        <f t="shared" si="13"/>
        <v>0</v>
      </c>
      <c r="W124" s="158"/>
      <c r="X124" s="158" t="s">
        <v>126</v>
      </c>
      <c r="Y124" s="158" t="s">
        <v>127</v>
      </c>
      <c r="Z124" s="147"/>
      <c r="AA124" s="147"/>
      <c r="AB124" s="147"/>
      <c r="AC124" s="147"/>
      <c r="AD124" s="147"/>
      <c r="AE124" s="147"/>
      <c r="AF124" s="147"/>
      <c r="AG124" s="147" t="s">
        <v>128</v>
      </c>
      <c r="AH124" s="147"/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1" x14ac:dyDescent="0.2">
      <c r="A125" s="177">
        <v>35</v>
      </c>
      <c r="B125" s="178" t="s">
        <v>240</v>
      </c>
      <c r="C125" s="187" t="s">
        <v>241</v>
      </c>
      <c r="D125" s="179" t="s">
        <v>173</v>
      </c>
      <c r="E125" s="180">
        <v>1</v>
      </c>
      <c r="F125" s="181"/>
      <c r="G125" s="182">
        <f t="shared" si="7"/>
        <v>0</v>
      </c>
      <c r="H125" s="159"/>
      <c r="I125" s="158">
        <f t="shared" si="8"/>
        <v>0</v>
      </c>
      <c r="J125" s="159"/>
      <c r="K125" s="158">
        <f t="shared" si="9"/>
        <v>0</v>
      </c>
      <c r="L125" s="158">
        <v>21</v>
      </c>
      <c r="M125" s="158">
        <f t="shared" si="10"/>
        <v>0</v>
      </c>
      <c r="N125" s="157">
        <v>0</v>
      </c>
      <c r="O125" s="157">
        <f t="shared" si="11"/>
        <v>0</v>
      </c>
      <c r="P125" s="157">
        <v>0</v>
      </c>
      <c r="Q125" s="157">
        <f t="shared" si="12"/>
        <v>0</v>
      </c>
      <c r="R125" s="158"/>
      <c r="S125" s="158" t="s">
        <v>174</v>
      </c>
      <c r="T125" s="158" t="s">
        <v>125</v>
      </c>
      <c r="U125" s="158">
        <v>0</v>
      </c>
      <c r="V125" s="158">
        <f t="shared" si="13"/>
        <v>0</v>
      </c>
      <c r="W125" s="158"/>
      <c r="X125" s="158" t="s">
        <v>126</v>
      </c>
      <c r="Y125" s="158" t="s">
        <v>127</v>
      </c>
      <c r="Z125" s="147"/>
      <c r="AA125" s="147"/>
      <c r="AB125" s="147"/>
      <c r="AC125" s="147"/>
      <c r="AD125" s="147"/>
      <c r="AE125" s="147"/>
      <c r="AF125" s="147"/>
      <c r="AG125" s="147" t="s">
        <v>128</v>
      </c>
      <c r="AH125" s="147"/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1" x14ac:dyDescent="0.2">
      <c r="A126" s="177">
        <v>36</v>
      </c>
      <c r="B126" s="178" t="s">
        <v>242</v>
      </c>
      <c r="C126" s="187" t="s">
        <v>243</v>
      </c>
      <c r="D126" s="179" t="s">
        <v>173</v>
      </c>
      <c r="E126" s="180">
        <v>1</v>
      </c>
      <c r="F126" s="181"/>
      <c r="G126" s="182">
        <f t="shared" si="7"/>
        <v>0</v>
      </c>
      <c r="H126" s="159"/>
      <c r="I126" s="158">
        <f t="shared" si="8"/>
        <v>0</v>
      </c>
      <c r="J126" s="159"/>
      <c r="K126" s="158">
        <f t="shared" si="9"/>
        <v>0</v>
      </c>
      <c r="L126" s="158">
        <v>21</v>
      </c>
      <c r="M126" s="158">
        <f t="shared" si="10"/>
        <v>0</v>
      </c>
      <c r="N126" s="157">
        <v>0</v>
      </c>
      <c r="O126" s="157">
        <f t="shared" si="11"/>
        <v>0</v>
      </c>
      <c r="P126" s="157">
        <v>0</v>
      </c>
      <c r="Q126" s="157">
        <f t="shared" si="12"/>
        <v>0</v>
      </c>
      <c r="R126" s="158"/>
      <c r="S126" s="158" t="s">
        <v>174</v>
      </c>
      <c r="T126" s="158" t="s">
        <v>125</v>
      </c>
      <c r="U126" s="158">
        <v>0</v>
      </c>
      <c r="V126" s="158">
        <f t="shared" si="13"/>
        <v>0</v>
      </c>
      <c r="W126" s="158"/>
      <c r="X126" s="158" t="s">
        <v>126</v>
      </c>
      <c r="Y126" s="158" t="s">
        <v>127</v>
      </c>
      <c r="Z126" s="147"/>
      <c r="AA126" s="147"/>
      <c r="AB126" s="147"/>
      <c r="AC126" s="147"/>
      <c r="AD126" s="147"/>
      <c r="AE126" s="147"/>
      <c r="AF126" s="147"/>
      <c r="AG126" s="147" t="s">
        <v>128</v>
      </c>
      <c r="AH126" s="147"/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1" x14ac:dyDescent="0.2">
      <c r="A127" s="177">
        <v>37</v>
      </c>
      <c r="B127" s="178" t="s">
        <v>244</v>
      </c>
      <c r="C127" s="187" t="s">
        <v>245</v>
      </c>
      <c r="D127" s="179" t="s">
        <v>173</v>
      </c>
      <c r="E127" s="180">
        <v>1</v>
      </c>
      <c r="F127" s="181"/>
      <c r="G127" s="182">
        <f t="shared" si="7"/>
        <v>0</v>
      </c>
      <c r="H127" s="159"/>
      <c r="I127" s="158">
        <f t="shared" si="8"/>
        <v>0</v>
      </c>
      <c r="J127" s="159"/>
      <c r="K127" s="158">
        <f t="shared" si="9"/>
        <v>0</v>
      </c>
      <c r="L127" s="158">
        <v>21</v>
      </c>
      <c r="M127" s="158">
        <f t="shared" si="10"/>
        <v>0</v>
      </c>
      <c r="N127" s="157">
        <v>0</v>
      </c>
      <c r="O127" s="157">
        <f t="shared" si="11"/>
        <v>0</v>
      </c>
      <c r="P127" s="157">
        <v>0</v>
      </c>
      <c r="Q127" s="157">
        <f t="shared" si="12"/>
        <v>0</v>
      </c>
      <c r="R127" s="158"/>
      <c r="S127" s="158" t="s">
        <v>174</v>
      </c>
      <c r="T127" s="158" t="s">
        <v>125</v>
      </c>
      <c r="U127" s="158">
        <v>0</v>
      </c>
      <c r="V127" s="158">
        <f t="shared" si="13"/>
        <v>0</v>
      </c>
      <c r="W127" s="158"/>
      <c r="X127" s="158" t="s">
        <v>126</v>
      </c>
      <c r="Y127" s="158" t="s">
        <v>127</v>
      </c>
      <c r="Z127" s="147"/>
      <c r="AA127" s="147"/>
      <c r="AB127" s="147"/>
      <c r="AC127" s="147"/>
      <c r="AD127" s="147"/>
      <c r="AE127" s="147"/>
      <c r="AF127" s="147"/>
      <c r="AG127" s="147" t="s">
        <v>128</v>
      </c>
      <c r="AH127" s="147"/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outlineLevel="1" x14ac:dyDescent="0.2">
      <c r="A128" s="177">
        <v>38</v>
      </c>
      <c r="B128" s="178" t="s">
        <v>246</v>
      </c>
      <c r="C128" s="187" t="s">
        <v>247</v>
      </c>
      <c r="D128" s="179" t="s">
        <v>173</v>
      </c>
      <c r="E128" s="180">
        <v>1</v>
      </c>
      <c r="F128" s="181"/>
      <c r="G128" s="182">
        <f t="shared" si="7"/>
        <v>0</v>
      </c>
      <c r="H128" s="159"/>
      <c r="I128" s="158">
        <f t="shared" si="8"/>
        <v>0</v>
      </c>
      <c r="J128" s="159"/>
      <c r="K128" s="158">
        <f t="shared" si="9"/>
        <v>0</v>
      </c>
      <c r="L128" s="158">
        <v>21</v>
      </c>
      <c r="M128" s="158">
        <f t="shared" si="10"/>
        <v>0</v>
      </c>
      <c r="N128" s="157">
        <v>0</v>
      </c>
      <c r="O128" s="157">
        <f t="shared" si="11"/>
        <v>0</v>
      </c>
      <c r="P128" s="157">
        <v>0</v>
      </c>
      <c r="Q128" s="157">
        <f t="shared" si="12"/>
        <v>0</v>
      </c>
      <c r="R128" s="158"/>
      <c r="S128" s="158" t="s">
        <v>174</v>
      </c>
      <c r="T128" s="158" t="s">
        <v>125</v>
      </c>
      <c r="U128" s="158">
        <v>0</v>
      </c>
      <c r="V128" s="158">
        <f t="shared" si="13"/>
        <v>0</v>
      </c>
      <c r="W128" s="158"/>
      <c r="X128" s="158" t="s">
        <v>126</v>
      </c>
      <c r="Y128" s="158" t="s">
        <v>127</v>
      </c>
      <c r="Z128" s="147"/>
      <c r="AA128" s="147"/>
      <c r="AB128" s="147"/>
      <c r="AC128" s="147"/>
      <c r="AD128" s="147"/>
      <c r="AE128" s="147"/>
      <c r="AF128" s="147"/>
      <c r="AG128" s="147" t="s">
        <v>128</v>
      </c>
      <c r="AH128" s="147"/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1" x14ac:dyDescent="0.2">
      <c r="A129" s="177">
        <v>39</v>
      </c>
      <c r="B129" s="178" t="s">
        <v>248</v>
      </c>
      <c r="C129" s="187" t="s">
        <v>249</v>
      </c>
      <c r="D129" s="179" t="s">
        <v>210</v>
      </c>
      <c r="E129" s="180">
        <v>33</v>
      </c>
      <c r="F129" s="181"/>
      <c r="G129" s="182">
        <f t="shared" si="7"/>
        <v>0</v>
      </c>
      <c r="H129" s="159"/>
      <c r="I129" s="158">
        <f t="shared" si="8"/>
        <v>0</v>
      </c>
      <c r="J129" s="159"/>
      <c r="K129" s="158">
        <f t="shared" si="9"/>
        <v>0</v>
      </c>
      <c r="L129" s="158">
        <v>21</v>
      </c>
      <c r="M129" s="158">
        <f t="shared" si="10"/>
        <v>0</v>
      </c>
      <c r="N129" s="157">
        <v>0</v>
      </c>
      <c r="O129" s="157">
        <f t="shared" si="11"/>
        <v>0</v>
      </c>
      <c r="P129" s="157">
        <v>0</v>
      </c>
      <c r="Q129" s="157">
        <f t="shared" si="12"/>
        <v>0</v>
      </c>
      <c r="R129" s="158"/>
      <c r="S129" s="158" t="s">
        <v>174</v>
      </c>
      <c r="T129" s="158" t="s">
        <v>125</v>
      </c>
      <c r="U129" s="158">
        <v>0</v>
      </c>
      <c r="V129" s="158">
        <f t="shared" si="13"/>
        <v>0</v>
      </c>
      <c r="W129" s="158"/>
      <c r="X129" s="158" t="s">
        <v>126</v>
      </c>
      <c r="Y129" s="158" t="s">
        <v>127</v>
      </c>
      <c r="Z129" s="147"/>
      <c r="AA129" s="147"/>
      <c r="AB129" s="147"/>
      <c r="AC129" s="147"/>
      <c r="AD129" s="147"/>
      <c r="AE129" s="147"/>
      <c r="AF129" s="147"/>
      <c r="AG129" s="147" t="s">
        <v>128</v>
      </c>
      <c r="AH129" s="147"/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1" x14ac:dyDescent="0.2">
      <c r="A130" s="177">
        <v>40</v>
      </c>
      <c r="B130" s="178" t="s">
        <v>250</v>
      </c>
      <c r="C130" s="187" t="s">
        <v>251</v>
      </c>
      <c r="D130" s="179" t="s">
        <v>252</v>
      </c>
      <c r="E130" s="180">
        <v>85</v>
      </c>
      <c r="F130" s="181"/>
      <c r="G130" s="182">
        <f t="shared" si="7"/>
        <v>0</v>
      </c>
      <c r="H130" s="159"/>
      <c r="I130" s="158">
        <f t="shared" si="8"/>
        <v>0</v>
      </c>
      <c r="J130" s="159"/>
      <c r="K130" s="158">
        <f t="shared" si="9"/>
        <v>0</v>
      </c>
      <c r="L130" s="158">
        <v>21</v>
      </c>
      <c r="M130" s="158">
        <f t="shared" si="10"/>
        <v>0</v>
      </c>
      <c r="N130" s="157">
        <v>0</v>
      </c>
      <c r="O130" s="157">
        <f t="shared" si="11"/>
        <v>0</v>
      </c>
      <c r="P130" s="157">
        <v>0</v>
      </c>
      <c r="Q130" s="157">
        <f t="shared" si="12"/>
        <v>0</v>
      </c>
      <c r="R130" s="158"/>
      <c r="S130" s="158" t="s">
        <v>174</v>
      </c>
      <c r="T130" s="158" t="s">
        <v>125</v>
      </c>
      <c r="U130" s="158">
        <v>0</v>
      </c>
      <c r="V130" s="158">
        <f t="shared" si="13"/>
        <v>0</v>
      </c>
      <c r="W130" s="158"/>
      <c r="X130" s="158" t="s">
        <v>126</v>
      </c>
      <c r="Y130" s="158" t="s">
        <v>127</v>
      </c>
      <c r="Z130" s="147"/>
      <c r="AA130" s="147"/>
      <c r="AB130" s="147"/>
      <c r="AC130" s="147"/>
      <c r="AD130" s="147"/>
      <c r="AE130" s="147"/>
      <c r="AF130" s="147"/>
      <c r="AG130" s="147" t="s">
        <v>128</v>
      </c>
      <c r="AH130" s="147"/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1" x14ac:dyDescent="0.2">
      <c r="A131" s="177">
        <v>41</v>
      </c>
      <c r="B131" s="178" t="s">
        <v>253</v>
      </c>
      <c r="C131" s="187" t="s">
        <v>254</v>
      </c>
      <c r="D131" s="179" t="s">
        <v>252</v>
      </c>
      <c r="E131" s="180">
        <v>76</v>
      </c>
      <c r="F131" s="181"/>
      <c r="G131" s="182">
        <f t="shared" si="7"/>
        <v>0</v>
      </c>
      <c r="H131" s="159"/>
      <c r="I131" s="158">
        <f t="shared" si="8"/>
        <v>0</v>
      </c>
      <c r="J131" s="159"/>
      <c r="K131" s="158">
        <f t="shared" si="9"/>
        <v>0</v>
      </c>
      <c r="L131" s="158">
        <v>21</v>
      </c>
      <c r="M131" s="158">
        <f t="shared" si="10"/>
        <v>0</v>
      </c>
      <c r="N131" s="157">
        <v>0</v>
      </c>
      <c r="O131" s="157">
        <f t="shared" si="11"/>
        <v>0</v>
      </c>
      <c r="P131" s="157">
        <v>0</v>
      </c>
      <c r="Q131" s="157">
        <f t="shared" si="12"/>
        <v>0</v>
      </c>
      <c r="R131" s="158"/>
      <c r="S131" s="158" t="s">
        <v>174</v>
      </c>
      <c r="T131" s="158" t="s">
        <v>125</v>
      </c>
      <c r="U131" s="158">
        <v>0</v>
      </c>
      <c r="V131" s="158">
        <f t="shared" si="13"/>
        <v>0</v>
      </c>
      <c r="W131" s="158"/>
      <c r="X131" s="158" t="s">
        <v>126</v>
      </c>
      <c r="Y131" s="158" t="s">
        <v>127</v>
      </c>
      <c r="Z131" s="147"/>
      <c r="AA131" s="147"/>
      <c r="AB131" s="147"/>
      <c r="AC131" s="147"/>
      <c r="AD131" s="147"/>
      <c r="AE131" s="147"/>
      <c r="AF131" s="147"/>
      <c r="AG131" s="147" t="s">
        <v>128</v>
      </c>
      <c r="AH131" s="147"/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1" x14ac:dyDescent="0.2">
      <c r="A132" s="177">
        <v>42</v>
      </c>
      <c r="B132" s="178" t="s">
        <v>255</v>
      </c>
      <c r="C132" s="187" t="s">
        <v>256</v>
      </c>
      <c r="D132" s="179" t="s">
        <v>210</v>
      </c>
      <c r="E132" s="180">
        <v>184</v>
      </c>
      <c r="F132" s="181"/>
      <c r="G132" s="182">
        <f t="shared" si="7"/>
        <v>0</v>
      </c>
      <c r="H132" s="159"/>
      <c r="I132" s="158">
        <f t="shared" si="8"/>
        <v>0</v>
      </c>
      <c r="J132" s="159"/>
      <c r="K132" s="158">
        <f t="shared" si="9"/>
        <v>0</v>
      </c>
      <c r="L132" s="158">
        <v>21</v>
      </c>
      <c r="M132" s="158">
        <f t="shared" si="10"/>
        <v>0</v>
      </c>
      <c r="N132" s="157">
        <v>0</v>
      </c>
      <c r="O132" s="157">
        <f t="shared" si="11"/>
        <v>0</v>
      </c>
      <c r="P132" s="157">
        <v>0</v>
      </c>
      <c r="Q132" s="157">
        <f t="shared" si="12"/>
        <v>0</v>
      </c>
      <c r="R132" s="158"/>
      <c r="S132" s="158" t="s">
        <v>174</v>
      </c>
      <c r="T132" s="158" t="s">
        <v>125</v>
      </c>
      <c r="U132" s="158">
        <v>0</v>
      </c>
      <c r="V132" s="158">
        <f t="shared" si="13"/>
        <v>0</v>
      </c>
      <c r="W132" s="158"/>
      <c r="X132" s="158" t="s">
        <v>126</v>
      </c>
      <c r="Y132" s="158" t="s">
        <v>127</v>
      </c>
      <c r="Z132" s="147"/>
      <c r="AA132" s="147"/>
      <c r="AB132" s="147"/>
      <c r="AC132" s="147"/>
      <c r="AD132" s="147"/>
      <c r="AE132" s="147"/>
      <c r="AF132" s="147"/>
      <c r="AG132" s="147" t="s">
        <v>128</v>
      </c>
      <c r="AH132" s="147"/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1" x14ac:dyDescent="0.2">
      <c r="A133" s="177">
        <v>43</v>
      </c>
      <c r="B133" s="178" t="s">
        <v>257</v>
      </c>
      <c r="C133" s="187" t="s">
        <v>258</v>
      </c>
      <c r="D133" s="179" t="s">
        <v>210</v>
      </c>
      <c r="E133" s="180">
        <v>122</v>
      </c>
      <c r="F133" s="181"/>
      <c r="G133" s="182">
        <f t="shared" si="7"/>
        <v>0</v>
      </c>
      <c r="H133" s="159"/>
      <c r="I133" s="158">
        <f t="shared" si="8"/>
        <v>0</v>
      </c>
      <c r="J133" s="159"/>
      <c r="K133" s="158">
        <f t="shared" si="9"/>
        <v>0</v>
      </c>
      <c r="L133" s="158">
        <v>21</v>
      </c>
      <c r="M133" s="158">
        <f t="shared" si="10"/>
        <v>0</v>
      </c>
      <c r="N133" s="157">
        <v>0</v>
      </c>
      <c r="O133" s="157">
        <f t="shared" si="11"/>
        <v>0</v>
      </c>
      <c r="P133" s="157">
        <v>0</v>
      </c>
      <c r="Q133" s="157">
        <f t="shared" si="12"/>
        <v>0</v>
      </c>
      <c r="R133" s="158"/>
      <c r="S133" s="158" t="s">
        <v>174</v>
      </c>
      <c r="T133" s="158" t="s">
        <v>125</v>
      </c>
      <c r="U133" s="158">
        <v>0</v>
      </c>
      <c r="V133" s="158">
        <f t="shared" si="13"/>
        <v>0</v>
      </c>
      <c r="W133" s="158"/>
      <c r="X133" s="158" t="s">
        <v>126</v>
      </c>
      <c r="Y133" s="158" t="s">
        <v>127</v>
      </c>
      <c r="Z133" s="147"/>
      <c r="AA133" s="147"/>
      <c r="AB133" s="147"/>
      <c r="AC133" s="147"/>
      <c r="AD133" s="147"/>
      <c r="AE133" s="147"/>
      <c r="AF133" s="147"/>
      <c r="AG133" s="147" t="s">
        <v>128</v>
      </c>
      <c r="AH133" s="147"/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outlineLevel="1" x14ac:dyDescent="0.2">
      <c r="A134" s="177">
        <v>44</v>
      </c>
      <c r="B134" s="178" t="s">
        <v>259</v>
      </c>
      <c r="C134" s="187" t="s">
        <v>260</v>
      </c>
      <c r="D134" s="179" t="s">
        <v>210</v>
      </c>
      <c r="E134" s="180">
        <v>8</v>
      </c>
      <c r="F134" s="181"/>
      <c r="G134" s="182">
        <f t="shared" si="7"/>
        <v>0</v>
      </c>
      <c r="H134" s="159"/>
      <c r="I134" s="158">
        <f t="shared" si="8"/>
        <v>0</v>
      </c>
      <c r="J134" s="159"/>
      <c r="K134" s="158">
        <f t="shared" si="9"/>
        <v>0</v>
      </c>
      <c r="L134" s="158">
        <v>21</v>
      </c>
      <c r="M134" s="158">
        <f t="shared" si="10"/>
        <v>0</v>
      </c>
      <c r="N134" s="157">
        <v>0</v>
      </c>
      <c r="O134" s="157">
        <f t="shared" si="11"/>
        <v>0</v>
      </c>
      <c r="P134" s="157">
        <v>0</v>
      </c>
      <c r="Q134" s="157">
        <f t="shared" si="12"/>
        <v>0</v>
      </c>
      <c r="R134" s="158"/>
      <c r="S134" s="158" t="s">
        <v>174</v>
      </c>
      <c r="T134" s="158" t="s">
        <v>125</v>
      </c>
      <c r="U134" s="158">
        <v>0</v>
      </c>
      <c r="V134" s="158">
        <f t="shared" si="13"/>
        <v>0</v>
      </c>
      <c r="W134" s="158"/>
      <c r="X134" s="158" t="s">
        <v>126</v>
      </c>
      <c r="Y134" s="158" t="s">
        <v>127</v>
      </c>
      <c r="Z134" s="147"/>
      <c r="AA134" s="147"/>
      <c r="AB134" s="147"/>
      <c r="AC134" s="147"/>
      <c r="AD134" s="147"/>
      <c r="AE134" s="147"/>
      <c r="AF134" s="147"/>
      <c r="AG134" s="147" t="s">
        <v>128</v>
      </c>
      <c r="AH134" s="147"/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outlineLevel="1" x14ac:dyDescent="0.2">
      <c r="A135" s="177">
        <v>45</v>
      </c>
      <c r="B135" s="178" t="s">
        <v>261</v>
      </c>
      <c r="C135" s="187" t="s">
        <v>262</v>
      </c>
      <c r="D135" s="179" t="s">
        <v>252</v>
      </c>
      <c r="E135" s="180">
        <v>76</v>
      </c>
      <c r="F135" s="181"/>
      <c r="G135" s="182">
        <f t="shared" si="7"/>
        <v>0</v>
      </c>
      <c r="H135" s="159"/>
      <c r="I135" s="158">
        <f t="shared" si="8"/>
        <v>0</v>
      </c>
      <c r="J135" s="159"/>
      <c r="K135" s="158">
        <f t="shared" si="9"/>
        <v>0</v>
      </c>
      <c r="L135" s="158">
        <v>21</v>
      </c>
      <c r="M135" s="158">
        <f t="shared" si="10"/>
        <v>0</v>
      </c>
      <c r="N135" s="157">
        <v>0</v>
      </c>
      <c r="O135" s="157">
        <f t="shared" si="11"/>
        <v>0</v>
      </c>
      <c r="P135" s="157">
        <v>0</v>
      </c>
      <c r="Q135" s="157">
        <f t="shared" si="12"/>
        <v>0</v>
      </c>
      <c r="R135" s="158"/>
      <c r="S135" s="158" t="s">
        <v>174</v>
      </c>
      <c r="T135" s="158" t="s">
        <v>125</v>
      </c>
      <c r="U135" s="158">
        <v>0</v>
      </c>
      <c r="V135" s="158">
        <f t="shared" si="13"/>
        <v>0</v>
      </c>
      <c r="W135" s="158"/>
      <c r="X135" s="158" t="s">
        <v>126</v>
      </c>
      <c r="Y135" s="158" t="s">
        <v>127</v>
      </c>
      <c r="Z135" s="147"/>
      <c r="AA135" s="147"/>
      <c r="AB135" s="147"/>
      <c r="AC135" s="147"/>
      <c r="AD135" s="147"/>
      <c r="AE135" s="147"/>
      <c r="AF135" s="147"/>
      <c r="AG135" s="147" t="s">
        <v>128</v>
      </c>
      <c r="AH135" s="147"/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outlineLevel="1" x14ac:dyDescent="0.2">
      <c r="A136" s="177">
        <v>46</v>
      </c>
      <c r="B136" s="178" t="s">
        <v>263</v>
      </c>
      <c r="C136" s="187" t="s">
        <v>264</v>
      </c>
      <c r="D136" s="179" t="s">
        <v>210</v>
      </c>
      <c r="E136" s="180">
        <v>6</v>
      </c>
      <c r="F136" s="181"/>
      <c r="G136" s="182">
        <f t="shared" si="7"/>
        <v>0</v>
      </c>
      <c r="H136" s="159"/>
      <c r="I136" s="158">
        <f t="shared" si="8"/>
        <v>0</v>
      </c>
      <c r="J136" s="159"/>
      <c r="K136" s="158">
        <f t="shared" si="9"/>
        <v>0</v>
      </c>
      <c r="L136" s="158">
        <v>21</v>
      </c>
      <c r="M136" s="158">
        <f t="shared" si="10"/>
        <v>0</v>
      </c>
      <c r="N136" s="157">
        <v>0</v>
      </c>
      <c r="O136" s="157">
        <f t="shared" si="11"/>
        <v>0</v>
      </c>
      <c r="P136" s="157">
        <v>0</v>
      </c>
      <c r="Q136" s="157">
        <f t="shared" si="12"/>
        <v>0</v>
      </c>
      <c r="R136" s="158"/>
      <c r="S136" s="158" t="s">
        <v>174</v>
      </c>
      <c r="T136" s="158" t="s">
        <v>125</v>
      </c>
      <c r="U136" s="158">
        <v>0</v>
      </c>
      <c r="V136" s="158">
        <f t="shared" si="13"/>
        <v>0</v>
      </c>
      <c r="W136" s="158"/>
      <c r="X136" s="158" t="s">
        <v>126</v>
      </c>
      <c r="Y136" s="158" t="s">
        <v>127</v>
      </c>
      <c r="Z136" s="147"/>
      <c r="AA136" s="147"/>
      <c r="AB136" s="147"/>
      <c r="AC136" s="147"/>
      <c r="AD136" s="147"/>
      <c r="AE136" s="147"/>
      <c r="AF136" s="147"/>
      <c r="AG136" s="147" t="s">
        <v>128</v>
      </c>
      <c r="AH136" s="147"/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outlineLevel="1" x14ac:dyDescent="0.2">
      <c r="A137" s="177">
        <v>47</v>
      </c>
      <c r="B137" s="178" t="s">
        <v>265</v>
      </c>
      <c r="C137" s="187" t="s">
        <v>266</v>
      </c>
      <c r="D137" s="179" t="s">
        <v>173</v>
      </c>
      <c r="E137" s="180">
        <v>1</v>
      </c>
      <c r="F137" s="181"/>
      <c r="G137" s="182">
        <f t="shared" si="7"/>
        <v>0</v>
      </c>
      <c r="H137" s="159"/>
      <c r="I137" s="158">
        <f t="shared" si="8"/>
        <v>0</v>
      </c>
      <c r="J137" s="159"/>
      <c r="K137" s="158">
        <f t="shared" si="9"/>
        <v>0</v>
      </c>
      <c r="L137" s="158">
        <v>21</v>
      </c>
      <c r="M137" s="158">
        <f t="shared" si="10"/>
        <v>0</v>
      </c>
      <c r="N137" s="157">
        <v>0</v>
      </c>
      <c r="O137" s="157">
        <f t="shared" si="11"/>
        <v>0</v>
      </c>
      <c r="P137" s="157">
        <v>0</v>
      </c>
      <c r="Q137" s="157">
        <f t="shared" si="12"/>
        <v>0</v>
      </c>
      <c r="R137" s="158"/>
      <c r="S137" s="158" t="s">
        <v>174</v>
      </c>
      <c r="T137" s="158" t="s">
        <v>125</v>
      </c>
      <c r="U137" s="158">
        <v>0</v>
      </c>
      <c r="V137" s="158">
        <f t="shared" si="13"/>
        <v>0</v>
      </c>
      <c r="W137" s="158"/>
      <c r="X137" s="158" t="s">
        <v>126</v>
      </c>
      <c r="Y137" s="158" t="s">
        <v>127</v>
      </c>
      <c r="Z137" s="147"/>
      <c r="AA137" s="147"/>
      <c r="AB137" s="147"/>
      <c r="AC137" s="147"/>
      <c r="AD137" s="147"/>
      <c r="AE137" s="147"/>
      <c r="AF137" s="147"/>
      <c r="AG137" s="147" t="s">
        <v>128</v>
      </c>
      <c r="AH137" s="147"/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outlineLevel="1" x14ac:dyDescent="0.2">
      <c r="A138" s="177">
        <v>48</v>
      </c>
      <c r="B138" s="178" t="s">
        <v>267</v>
      </c>
      <c r="C138" s="187" t="s">
        <v>268</v>
      </c>
      <c r="D138" s="179" t="s">
        <v>173</v>
      </c>
      <c r="E138" s="180">
        <v>1</v>
      </c>
      <c r="F138" s="181"/>
      <c r="G138" s="182">
        <f t="shared" si="7"/>
        <v>0</v>
      </c>
      <c r="H138" s="159"/>
      <c r="I138" s="158">
        <f t="shared" si="8"/>
        <v>0</v>
      </c>
      <c r="J138" s="159"/>
      <c r="K138" s="158">
        <f t="shared" si="9"/>
        <v>0</v>
      </c>
      <c r="L138" s="158">
        <v>21</v>
      </c>
      <c r="M138" s="158">
        <f t="shared" si="10"/>
        <v>0</v>
      </c>
      <c r="N138" s="157">
        <v>0</v>
      </c>
      <c r="O138" s="157">
        <f t="shared" si="11"/>
        <v>0</v>
      </c>
      <c r="P138" s="157">
        <v>0</v>
      </c>
      <c r="Q138" s="157">
        <f t="shared" si="12"/>
        <v>0</v>
      </c>
      <c r="R138" s="158"/>
      <c r="S138" s="158" t="s">
        <v>174</v>
      </c>
      <c r="T138" s="158" t="s">
        <v>125</v>
      </c>
      <c r="U138" s="158">
        <v>0</v>
      </c>
      <c r="V138" s="158">
        <f t="shared" si="13"/>
        <v>0</v>
      </c>
      <c r="W138" s="158"/>
      <c r="X138" s="158" t="s">
        <v>126</v>
      </c>
      <c r="Y138" s="158" t="s">
        <v>127</v>
      </c>
      <c r="Z138" s="147"/>
      <c r="AA138" s="147"/>
      <c r="AB138" s="147"/>
      <c r="AC138" s="147"/>
      <c r="AD138" s="147"/>
      <c r="AE138" s="147"/>
      <c r="AF138" s="147"/>
      <c r="AG138" s="147" t="s">
        <v>128</v>
      </c>
      <c r="AH138" s="147"/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outlineLevel="1" x14ac:dyDescent="0.2">
      <c r="A139" s="177">
        <v>49</v>
      </c>
      <c r="B139" s="178" t="s">
        <v>269</v>
      </c>
      <c r="C139" s="187" t="s">
        <v>270</v>
      </c>
      <c r="D139" s="179" t="s">
        <v>173</v>
      </c>
      <c r="E139" s="180">
        <v>1</v>
      </c>
      <c r="F139" s="181"/>
      <c r="G139" s="182">
        <f t="shared" si="7"/>
        <v>0</v>
      </c>
      <c r="H139" s="159"/>
      <c r="I139" s="158">
        <f t="shared" si="8"/>
        <v>0</v>
      </c>
      <c r="J139" s="159"/>
      <c r="K139" s="158">
        <f t="shared" si="9"/>
        <v>0</v>
      </c>
      <c r="L139" s="158">
        <v>21</v>
      </c>
      <c r="M139" s="158">
        <f t="shared" si="10"/>
        <v>0</v>
      </c>
      <c r="N139" s="157">
        <v>0</v>
      </c>
      <c r="O139" s="157">
        <f t="shared" si="11"/>
        <v>0</v>
      </c>
      <c r="P139" s="157">
        <v>0</v>
      </c>
      <c r="Q139" s="157">
        <f t="shared" si="12"/>
        <v>0</v>
      </c>
      <c r="R139" s="158"/>
      <c r="S139" s="158" t="s">
        <v>174</v>
      </c>
      <c r="T139" s="158" t="s">
        <v>125</v>
      </c>
      <c r="U139" s="158">
        <v>0</v>
      </c>
      <c r="V139" s="158">
        <f t="shared" si="13"/>
        <v>0</v>
      </c>
      <c r="W139" s="158"/>
      <c r="X139" s="158" t="s">
        <v>126</v>
      </c>
      <c r="Y139" s="158" t="s">
        <v>127</v>
      </c>
      <c r="Z139" s="147"/>
      <c r="AA139" s="147"/>
      <c r="AB139" s="147"/>
      <c r="AC139" s="147"/>
      <c r="AD139" s="147"/>
      <c r="AE139" s="147"/>
      <c r="AF139" s="147"/>
      <c r="AG139" s="147" t="s">
        <v>128</v>
      </c>
      <c r="AH139" s="147"/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outlineLevel="1" x14ac:dyDescent="0.2">
      <c r="A140" s="177">
        <v>50</v>
      </c>
      <c r="B140" s="178" t="s">
        <v>271</v>
      </c>
      <c r="C140" s="187" t="s">
        <v>272</v>
      </c>
      <c r="D140" s="179" t="s">
        <v>173</v>
      </c>
      <c r="E140" s="180">
        <v>1</v>
      </c>
      <c r="F140" s="181"/>
      <c r="G140" s="182">
        <f t="shared" si="7"/>
        <v>0</v>
      </c>
      <c r="H140" s="159"/>
      <c r="I140" s="158">
        <f t="shared" si="8"/>
        <v>0</v>
      </c>
      <c r="J140" s="159"/>
      <c r="K140" s="158">
        <f t="shared" si="9"/>
        <v>0</v>
      </c>
      <c r="L140" s="158">
        <v>21</v>
      </c>
      <c r="M140" s="158">
        <f t="shared" si="10"/>
        <v>0</v>
      </c>
      <c r="N140" s="157">
        <v>0</v>
      </c>
      <c r="O140" s="157">
        <f t="shared" si="11"/>
        <v>0</v>
      </c>
      <c r="P140" s="157">
        <v>0</v>
      </c>
      <c r="Q140" s="157">
        <f t="shared" si="12"/>
        <v>0</v>
      </c>
      <c r="R140" s="158"/>
      <c r="S140" s="158" t="s">
        <v>174</v>
      </c>
      <c r="T140" s="158" t="s">
        <v>125</v>
      </c>
      <c r="U140" s="158">
        <v>0</v>
      </c>
      <c r="V140" s="158">
        <f t="shared" si="13"/>
        <v>0</v>
      </c>
      <c r="W140" s="158"/>
      <c r="X140" s="158" t="s">
        <v>126</v>
      </c>
      <c r="Y140" s="158" t="s">
        <v>127</v>
      </c>
      <c r="Z140" s="147"/>
      <c r="AA140" s="147"/>
      <c r="AB140" s="147"/>
      <c r="AC140" s="147"/>
      <c r="AD140" s="147"/>
      <c r="AE140" s="147"/>
      <c r="AF140" s="147"/>
      <c r="AG140" s="147" t="s">
        <v>128</v>
      </c>
      <c r="AH140" s="147"/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ht="33.75" outlineLevel="1" x14ac:dyDescent="0.2">
      <c r="A141" s="177">
        <v>51</v>
      </c>
      <c r="B141" s="178" t="s">
        <v>273</v>
      </c>
      <c r="C141" s="187" t="s">
        <v>274</v>
      </c>
      <c r="D141" s="179" t="s">
        <v>210</v>
      </c>
      <c r="E141" s="180">
        <v>112</v>
      </c>
      <c r="F141" s="181"/>
      <c r="G141" s="182">
        <f t="shared" si="7"/>
        <v>0</v>
      </c>
      <c r="H141" s="159"/>
      <c r="I141" s="158">
        <f t="shared" si="8"/>
        <v>0</v>
      </c>
      <c r="J141" s="159"/>
      <c r="K141" s="158">
        <f t="shared" si="9"/>
        <v>0</v>
      </c>
      <c r="L141" s="158">
        <v>21</v>
      </c>
      <c r="M141" s="158">
        <f t="shared" si="10"/>
        <v>0</v>
      </c>
      <c r="N141" s="157">
        <v>0</v>
      </c>
      <c r="O141" s="157">
        <f t="shared" si="11"/>
        <v>0</v>
      </c>
      <c r="P141" s="157">
        <v>0</v>
      </c>
      <c r="Q141" s="157">
        <f t="shared" si="12"/>
        <v>0</v>
      </c>
      <c r="R141" s="158"/>
      <c r="S141" s="158" t="s">
        <v>174</v>
      </c>
      <c r="T141" s="158" t="s">
        <v>125</v>
      </c>
      <c r="U141" s="158">
        <v>0</v>
      </c>
      <c r="V141" s="158">
        <f t="shared" si="13"/>
        <v>0</v>
      </c>
      <c r="W141" s="158"/>
      <c r="X141" s="158" t="s">
        <v>126</v>
      </c>
      <c r="Y141" s="158" t="s">
        <v>127</v>
      </c>
      <c r="Z141" s="147"/>
      <c r="AA141" s="147"/>
      <c r="AB141" s="147"/>
      <c r="AC141" s="147"/>
      <c r="AD141" s="147"/>
      <c r="AE141" s="147"/>
      <c r="AF141" s="147"/>
      <c r="AG141" s="147" t="s">
        <v>128</v>
      </c>
      <c r="AH141" s="147"/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ht="33.75" outlineLevel="1" x14ac:dyDescent="0.2">
      <c r="A142" s="177">
        <v>52</v>
      </c>
      <c r="B142" s="178" t="s">
        <v>275</v>
      </c>
      <c r="C142" s="187" t="s">
        <v>276</v>
      </c>
      <c r="D142" s="179" t="s">
        <v>210</v>
      </c>
      <c r="E142" s="180">
        <v>24</v>
      </c>
      <c r="F142" s="181"/>
      <c r="G142" s="182">
        <f t="shared" si="7"/>
        <v>0</v>
      </c>
      <c r="H142" s="159"/>
      <c r="I142" s="158">
        <f t="shared" si="8"/>
        <v>0</v>
      </c>
      <c r="J142" s="159"/>
      <c r="K142" s="158">
        <f t="shared" si="9"/>
        <v>0</v>
      </c>
      <c r="L142" s="158">
        <v>21</v>
      </c>
      <c r="M142" s="158">
        <f t="shared" si="10"/>
        <v>0</v>
      </c>
      <c r="N142" s="157">
        <v>0</v>
      </c>
      <c r="O142" s="157">
        <f t="shared" si="11"/>
        <v>0</v>
      </c>
      <c r="P142" s="157">
        <v>0</v>
      </c>
      <c r="Q142" s="157">
        <f t="shared" si="12"/>
        <v>0</v>
      </c>
      <c r="R142" s="158"/>
      <c r="S142" s="158" t="s">
        <v>174</v>
      </c>
      <c r="T142" s="158" t="s">
        <v>125</v>
      </c>
      <c r="U142" s="158">
        <v>0</v>
      </c>
      <c r="V142" s="158">
        <f t="shared" si="13"/>
        <v>0</v>
      </c>
      <c r="W142" s="158"/>
      <c r="X142" s="158" t="s">
        <v>126</v>
      </c>
      <c r="Y142" s="158" t="s">
        <v>127</v>
      </c>
      <c r="Z142" s="147"/>
      <c r="AA142" s="147"/>
      <c r="AB142" s="147"/>
      <c r="AC142" s="147"/>
      <c r="AD142" s="147"/>
      <c r="AE142" s="147"/>
      <c r="AF142" s="147"/>
      <c r="AG142" s="147" t="s">
        <v>128</v>
      </c>
      <c r="AH142" s="147"/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ht="33.75" outlineLevel="1" x14ac:dyDescent="0.2">
      <c r="A143" s="177">
        <v>53</v>
      </c>
      <c r="B143" s="178" t="s">
        <v>277</v>
      </c>
      <c r="C143" s="187" t="s">
        <v>278</v>
      </c>
      <c r="D143" s="179" t="s">
        <v>210</v>
      </c>
      <c r="E143" s="180">
        <v>12</v>
      </c>
      <c r="F143" s="181"/>
      <c r="G143" s="182">
        <f t="shared" si="7"/>
        <v>0</v>
      </c>
      <c r="H143" s="159"/>
      <c r="I143" s="158">
        <f t="shared" si="8"/>
        <v>0</v>
      </c>
      <c r="J143" s="159"/>
      <c r="K143" s="158">
        <f t="shared" si="9"/>
        <v>0</v>
      </c>
      <c r="L143" s="158">
        <v>21</v>
      </c>
      <c r="M143" s="158">
        <f t="shared" si="10"/>
        <v>0</v>
      </c>
      <c r="N143" s="157">
        <v>0</v>
      </c>
      <c r="O143" s="157">
        <f t="shared" si="11"/>
        <v>0</v>
      </c>
      <c r="P143" s="157">
        <v>0</v>
      </c>
      <c r="Q143" s="157">
        <f t="shared" si="12"/>
        <v>0</v>
      </c>
      <c r="R143" s="158"/>
      <c r="S143" s="158" t="s">
        <v>174</v>
      </c>
      <c r="T143" s="158" t="s">
        <v>125</v>
      </c>
      <c r="U143" s="158">
        <v>0</v>
      </c>
      <c r="V143" s="158">
        <f t="shared" si="13"/>
        <v>0</v>
      </c>
      <c r="W143" s="158"/>
      <c r="X143" s="158" t="s">
        <v>126</v>
      </c>
      <c r="Y143" s="158" t="s">
        <v>127</v>
      </c>
      <c r="Z143" s="147"/>
      <c r="AA143" s="147"/>
      <c r="AB143" s="147"/>
      <c r="AC143" s="147"/>
      <c r="AD143" s="147"/>
      <c r="AE143" s="147"/>
      <c r="AF143" s="147"/>
      <c r="AG143" s="147" t="s">
        <v>128</v>
      </c>
      <c r="AH143" s="147"/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ht="22.5" outlineLevel="1" x14ac:dyDescent="0.2">
      <c r="A144" s="177">
        <v>54</v>
      </c>
      <c r="B144" s="178" t="s">
        <v>279</v>
      </c>
      <c r="C144" s="187" t="s">
        <v>280</v>
      </c>
      <c r="D144" s="179" t="s">
        <v>210</v>
      </c>
      <c r="E144" s="180">
        <v>13</v>
      </c>
      <c r="F144" s="181"/>
      <c r="G144" s="182">
        <f t="shared" si="7"/>
        <v>0</v>
      </c>
      <c r="H144" s="159"/>
      <c r="I144" s="158">
        <f t="shared" si="8"/>
        <v>0</v>
      </c>
      <c r="J144" s="159"/>
      <c r="K144" s="158">
        <f t="shared" si="9"/>
        <v>0</v>
      </c>
      <c r="L144" s="158">
        <v>21</v>
      </c>
      <c r="M144" s="158">
        <f t="shared" si="10"/>
        <v>0</v>
      </c>
      <c r="N144" s="157">
        <v>0</v>
      </c>
      <c r="O144" s="157">
        <f t="shared" si="11"/>
        <v>0</v>
      </c>
      <c r="P144" s="157">
        <v>0</v>
      </c>
      <c r="Q144" s="157">
        <f t="shared" si="12"/>
        <v>0</v>
      </c>
      <c r="R144" s="158"/>
      <c r="S144" s="158" t="s">
        <v>174</v>
      </c>
      <c r="T144" s="158" t="s">
        <v>125</v>
      </c>
      <c r="U144" s="158">
        <v>0</v>
      </c>
      <c r="V144" s="158">
        <f t="shared" si="13"/>
        <v>0</v>
      </c>
      <c r="W144" s="158"/>
      <c r="X144" s="158" t="s">
        <v>126</v>
      </c>
      <c r="Y144" s="158" t="s">
        <v>127</v>
      </c>
      <c r="Z144" s="147"/>
      <c r="AA144" s="147"/>
      <c r="AB144" s="147"/>
      <c r="AC144" s="147"/>
      <c r="AD144" s="147"/>
      <c r="AE144" s="147"/>
      <c r="AF144" s="147"/>
      <c r="AG144" s="147" t="s">
        <v>128</v>
      </c>
      <c r="AH144" s="147"/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BH144" s="147"/>
    </row>
    <row r="145" spans="1:60" ht="22.5" outlineLevel="1" x14ac:dyDescent="0.2">
      <c r="A145" s="177">
        <v>55</v>
      </c>
      <c r="B145" s="178" t="s">
        <v>281</v>
      </c>
      <c r="C145" s="187" t="s">
        <v>282</v>
      </c>
      <c r="D145" s="179" t="s">
        <v>210</v>
      </c>
      <c r="E145" s="180">
        <v>2</v>
      </c>
      <c r="F145" s="181"/>
      <c r="G145" s="182">
        <f t="shared" si="7"/>
        <v>0</v>
      </c>
      <c r="H145" s="159"/>
      <c r="I145" s="158">
        <f t="shared" si="8"/>
        <v>0</v>
      </c>
      <c r="J145" s="159"/>
      <c r="K145" s="158">
        <f t="shared" si="9"/>
        <v>0</v>
      </c>
      <c r="L145" s="158">
        <v>21</v>
      </c>
      <c r="M145" s="158">
        <f t="shared" si="10"/>
        <v>0</v>
      </c>
      <c r="N145" s="157">
        <v>0</v>
      </c>
      <c r="O145" s="157">
        <f t="shared" si="11"/>
        <v>0</v>
      </c>
      <c r="P145" s="157">
        <v>0</v>
      </c>
      <c r="Q145" s="157">
        <f t="shared" si="12"/>
        <v>0</v>
      </c>
      <c r="R145" s="158"/>
      <c r="S145" s="158" t="s">
        <v>174</v>
      </c>
      <c r="T145" s="158" t="s">
        <v>125</v>
      </c>
      <c r="U145" s="158">
        <v>0</v>
      </c>
      <c r="V145" s="158">
        <f t="shared" si="13"/>
        <v>0</v>
      </c>
      <c r="W145" s="158"/>
      <c r="X145" s="158" t="s">
        <v>126</v>
      </c>
      <c r="Y145" s="158" t="s">
        <v>127</v>
      </c>
      <c r="Z145" s="147"/>
      <c r="AA145" s="147"/>
      <c r="AB145" s="147"/>
      <c r="AC145" s="147"/>
      <c r="AD145" s="147"/>
      <c r="AE145" s="147"/>
      <c r="AF145" s="147"/>
      <c r="AG145" s="147" t="s">
        <v>128</v>
      </c>
      <c r="AH145" s="147"/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ht="22.5" outlineLevel="1" x14ac:dyDescent="0.2">
      <c r="A146" s="177">
        <v>56</v>
      </c>
      <c r="B146" s="178" t="s">
        <v>283</v>
      </c>
      <c r="C146" s="187" t="s">
        <v>282</v>
      </c>
      <c r="D146" s="179" t="s">
        <v>210</v>
      </c>
      <c r="E146" s="180">
        <v>4</v>
      </c>
      <c r="F146" s="181"/>
      <c r="G146" s="182">
        <f t="shared" si="7"/>
        <v>0</v>
      </c>
      <c r="H146" s="159"/>
      <c r="I146" s="158">
        <f t="shared" si="8"/>
        <v>0</v>
      </c>
      <c r="J146" s="159"/>
      <c r="K146" s="158">
        <f t="shared" si="9"/>
        <v>0</v>
      </c>
      <c r="L146" s="158">
        <v>21</v>
      </c>
      <c r="M146" s="158">
        <f t="shared" si="10"/>
        <v>0</v>
      </c>
      <c r="N146" s="157">
        <v>0</v>
      </c>
      <c r="O146" s="157">
        <f t="shared" si="11"/>
        <v>0</v>
      </c>
      <c r="P146" s="157">
        <v>0</v>
      </c>
      <c r="Q146" s="157">
        <f t="shared" si="12"/>
        <v>0</v>
      </c>
      <c r="R146" s="158"/>
      <c r="S146" s="158" t="s">
        <v>174</v>
      </c>
      <c r="T146" s="158" t="s">
        <v>125</v>
      </c>
      <c r="U146" s="158">
        <v>0</v>
      </c>
      <c r="V146" s="158">
        <f t="shared" si="13"/>
        <v>0</v>
      </c>
      <c r="W146" s="158"/>
      <c r="X146" s="158" t="s">
        <v>126</v>
      </c>
      <c r="Y146" s="158" t="s">
        <v>127</v>
      </c>
      <c r="Z146" s="147"/>
      <c r="AA146" s="147"/>
      <c r="AB146" s="147"/>
      <c r="AC146" s="147"/>
      <c r="AD146" s="147"/>
      <c r="AE146" s="147"/>
      <c r="AF146" s="147"/>
      <c r="AG146" s="147" t="s">
        <v>128</v>
      </c>
      <c r="AH146" s="147"/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ht="22.5" outlineLevel="1" x14ac:dyDescent="0.2">
      <c r="A147" s="177">
        <v>57</v>
      </c>
      <c r="B147" s="178" t="s">
        <v>284</v>
      </c>
      <c r="C147" s="187" t="s">
        <v>285</v>
      </c>
      <c r="D147" s="179" t="s">
        <v>210</v>
      </c>
      <c r="E147" s="180">
        <v>2</v>
      </c>
      <c r="F147" s="181"/>
      <c r="G147" s="182">
        <f t="shared" si="7"/>
        <v>0</v>
      </c>
      <c r="H147" s="159"/>
      <c r="I147" s="158">
        <f t="shared" si="8"/>
        <v>0</v>
      </c>
      <c r="J147" s="159"/>
      <c r="K147" s="158">
        <f t="shared" si="9"/>
        <v>0</v>
      </c>
      <c r="L147" s="158">
        <v>21</v>
      </c>
      <c r="M147" s="158">
        <f t="shared" si="10"/>
        <v>0</v>
      </c>
      <c r="N147" s="157">
        <v>0</v>
      </c>
      <c r="O147" s="157">
        <f t="shared" si="11"/>
        <v>0</v>
      </c>
      <c r="P147" s="157">
        <v>0</v>
      </c>
      <c r="Q147" s="157">
        <f t="shared" si="12"/>
        <v>0</v>
      </c>
      <c r="R147" s="158"/>
      <c r="S147" s="158" t="s">
        <v>174</v>
      </c>
      <c r="T147" s="158" t="s">
        <v>125</v>
      </c>
      <c r="U147" s="158">
        <v>0</v>
      </c>
      <c r="V147" s="158">
        <f t="shared" si="13"/>
        <v>0</v>
      </c>
      <c r="W147" s="158"/>
      <c r="X147" s="158" t="s">
        <v>126</v>
      </c>
      <c r="Y147" s="158" t="s">
        <v>127</v>
      </c>
      <c r="Z147" s="147"/>
      <c r="AA147" s="147"/>
      <c r="AB147" s="147"/>
      <c r="AC147" s="147"/>
      <c r="AD147" s="147"/>
      <c r="AE147" s="147"/>
      <c r="AF147" s="147"/>
      <c r="AG147" s="147" t="s">
        <v>128</v>
      </c>
      <c r="AH147" s="147"/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ht="22.5" outlineLevel="1" x14ac:dyDescent="0.2">
      <c r="A148" s="177">
        <v>58</v>
      </c>
      <c r="B148" s="178" t="s">
        <v>286</v>
      </c>
      <c r="C148" s="187" t="s">
        <v>287</v>
      </c>
      <c r="D148" s="179" t="s">
        <v>210</v>
      </c>
      <c r="E148" s="180">
        <v>4</v>
      </c>
      <c r="F148" s="181"/>
      <c r="G148" s="182">
        <f t="shared" si="7"/>
        <v>0</v>
      </c>
      <c r="H148" s="159"/>
      <c r="I148" s="158">
        <f t="shared" si="8"/>
        <v>0</v>
      </c>
      <c r="J148" s="159"/>
      <c r="K148" s="158">
        <f t="shared" si="9"/>
        <v>0</v>
      </c>
      <c r="L148" s="158">
        <v>21</v>
      </c>
      <c r="M148" s="158">
        <f t="shared" si="10"/>
        <v>0</v>
      </c>
      <c r="N148" s="157">
        <v>0</v>
      </c>
      <c r="O148" s="157">
        <f t="shared" si="11"/>
        <v>0</v>
      </c>
      <c r="P148" s="157">
        <v>0</v>
      </c>
      <c r="Q148" s="157">
        <f t="shared" si="12"/>
        <v>0</v>
      </c>
      <c r="R148" s="158"/>
      <c r="S148" s="158" t="s">
        <v>174</v>
      </c>
      <c r="T148" s="158" t="s">
        <v>125</v>
      </c>
      <c r="U148" s="158">
        <v>0</v>
      </c>
      <c r="V148" s="158">
        <f t="shared" si="13"/>
        <v>0</v>
      </c>
      <c r="W148" s="158"/>
      <c r="X148" s="158" t="s">
        <v>126</v>
      </c>
      <c r="Y148" s="158" t="s">
        <v>127</v>
      </c>
      <c r="Z148" s="147"/>
      <c r="AA148" s="147"/>
      <c r="AB148" s="147"/>
      <c r="AC148" s="147"/>
      <c r="AD148" s="147"/>
      <c r="AE148" s="147"/>
      <c r="AF148" s="147"/>
      <c r="AG148" s="147" t="s">
        <v>128</v>
      </c>
      <c r="AH148" s="147"/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ht="22.5" outlineLevel="1" x14ac:dyDescent="0.2">
      <c r="A149" s="177">
        <v>59</v>
      </c>
      <c r="B149" s="178" t="s">
        <v>288</v>
      </c>
      <c r="C149" s="187" t="s">
        <v>289</v>
      </c>
      <c r="D149" s="179" t="s">
        <v>210</v>
      </c>
      <c r="E149" s="180">
        <v>4</v>
      </c>
      <c r="F149" s="181"/>
      <c r="G149" s="182">
        <f t="shared" si="7"/>
        <v>0</v>
      </c>
      <c r="H149" s="159"/>
      <c r="I149" s="158">
        <f t="shared" si="8"/>
        <v>0</v>
      </c>
      <c r="J149" s="159"/>
      <c r="K149" s="158">
        <f t="shared" si="9"/>
        <v>0</v>
      </c>
      <c r="L149" s="158">
        <v>21</v>
      </c>
      <c r="M149" s="158">
        <f t="shared" si="10"/>
        <v>0</v>
      </c>
      <c r="N149" s="157">
        <v>0</v>
      </c>
      <c r="O149" s="157">
        <f t="shared" si="11"/>
        <v>0</v>
      </c>
      <c r="P149" s="157">
        <v>0</v>
      </c>
      <c r="Q149" s="157">
        <f t="shared" si="12"/>
        <v>0</v>
      </c>
      <c r="R149" s="158"/>
      <c r="S149" s="158" t="s">
        <v>174</v>
      </c>
      <c r="T149" s="158" t="s">
        <v>125</v>
      </c>
      <c r="U149" s="158">
        <v>0</v>
      </c>
      <c r="V149" s="158">
        <f t="shared" si="13"/>
        <v>0</v>
      </c>
      <c r="W149" s="158"/>
      <c r="X149" s="158" t="s">
        <v>126</v>
      </c>
      <c r="Y149" s="158" t="s">
        <v>127</v>
      </c>
      <c r="Z149" s="147"/>
      <c r="AA149" s="147"/>
      <c r="AB149" s="147"/>
      <c r="AC149" s="147"/>
      <c r="AD149" s="147"/>
      <c r="AE149" s="147"/>
      <c r="AF149" s="147"/>
      <c r="AG149" s="147" t="s">
        <v>128</v>
      </c>
      <c r="AH149" s="147"/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  <c r="BF149" s="147"/>
      <c r="BG149" s="147"/>
      <c r="BH149" s="147"/>
    </row>
    <row r="150" spans="1:60" ht="22.5" outlineLevel="1" x14ac:dyDescent="0.2">
      <c r="A150" s="177">
        <v>60</v>
      </c>
      <c r="B150" s="178" t="s">
        <v>290</v>
      </c>
      <c r="C150" s="187" t="s">
        <v>291</v>
      </c>
      <c r="D150" s="179" t="s">
        <v>210</v>
      </c>
      <c r="E150" s="180">
        <v>4</v>
      </c>
      <c r="F150" s="181"/>
      <c r="G150" s="182">
        <f t="shared" si="7"/>
        <v>0</v>
      </c>
      <c r="H150" s="159"/>
      <c r="I150" s="158">
        <f t="shared" si="8"/>
        <v>0</v>
      </c>
      <c r="J150" s="159"/>
      <c r="K150" s="158">
        <f t="shared" si="9"/>
        <v>0</v>
      </c>
      <c r="L150" s="158">
        <v>21</v>
      </c>
      <c r="M150" s="158">
        <f t="shared" si="10"/>
        <v>0</v>
      </c>
      <c r="N150" s="157">
        <v>0</v>
      </c>
      <c r="O150" s="157">
        <f t="shared" si="11"/>
        <v>0</v>
      </c>
      <c r="P150" s="157">
        <v>0</v>
      </c>
      <c r="Q150" s="157">
        <f t="shared" si="12"/>
        <v>0</v>
      </c>
      <c r="R150" s="158"/>
      <c r="S150" s="158" t="s">
        <v>174</v>
      </c>
      <c r="T150" s="158" t="s">
        <v>125</v>
      </c>
      <c r="U150" s="158">
        <v>0</v>
      </c>
      <c r="V150" s="158">
        <f t="shared" si="13"/>
        <v>0</v>
      </c>
      <c r="W150" s="158"/>
      <c r="X150" s="158" t="s">
        <v>126</v>
      </c>
      <c r="Y150" s="158" t="s">
        <v>127</v>
      </c>
      <c r="Z150" s="147"/>
      <c r="AA150" s="147"/>
      <c r="AB150" s="147"/>
      <c r="AC150" s="147"/>
      <c r="AD150" s="147"/>
      <c r="AE150" s="147"/>
      <c r="AF150" s="147"/>
      <c r="AG150" s="147" t="s">
        <v>128</v>
      </c>
      <c r="AH150" s="147"/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47"/>
      <c r="BB150" s="147"/>
      <c r="BC150" s="147"/>
      <c r="BD150" s="147"/>
      <c r="BE150" s="147"/>
      <c r="BF150" s="147"/>
      <c r="BG150" s="147"/>
      <c r="BH150" s="147"/>
    </row>
    <row r="151" spans="1:60" x14ac:dyDescent="0.2">
      <c r="A151" s="164" t="s">
        <v>119</v>
      </c>
      <c r="B151" s="165" t="s">
        <v>86</v>
      </c>
      <c r="C151" s="184" t="s">
        <v>87</v>
      </c>
      <c r="D151" s="166"/>
      <c r="E151" s="167"/>
      <c r="F151" s="168"/>
      <c r="G151" s="169">
        <f>SUMIF(AG152:AG153,"&lt;&gt;NOR",G152:G153)</f>
        <v>0</v>
      </c>
      <c r="H151" s="163"/>
      <c r="I151" s="163">
        <f>SUM(I152:I153)</f>
        <v>0</v>
      </c>
      <c r="J151" s="163"/>
      <c r="K151" s="163">
        <f>SUM(K152:K153)</f>
        <v>0</v>
      </c>
      <c r="L151" s="163"/>
      <c r="M151" s="163">
        <f>SUM(M152:M153)</f>
        <v>0</v>
      </c>
      <c r="N151" s="162"/>
      <c r="O151" s="162">
        <f>SUM(O152:O153)</f>
        <v>0</v>
      </c>
      <c r="P151" s="162"/>
      <c r="Q151" s="162">
        <f>SUM(Q152:Q153)</f>
        <v>0</v>
      </c>
      <c r="R151" s="163"/>
      <c r="S151" s="163"/>
      <c r="T151" s="163"/>
      <c r="U151" s="163"/>
      <c r="V151" s="163">
        <f>SUM(V152:V153)</f>
        <v>0</v>
      </c>
      <c r="W151" s="163"/>
      <c r="X151" s="163"/>
      <c r="Y151" s="163"/>
      <c r="AG151" t="s">
        <v>120</v>
      </c>
    </row>
    <row r="152" spans="1:60" ht="22.5" outlineLevel="1" x14ac:dyDescent="0.2">
      <c r="A152" s="177">
        <v>61</v>
      </c>
      <c r="B152" s="178" t="s">
        <v>292</v>
      </c>
      <c r="C152" s="187" t="s">
        <v>293</v>
      </c>
      <c r="D152" s="179" t="s">
        <v>173</v>
      </c>
      <c r="E152" s="180">
        <v>1</v>
      </c>
      <c r="F152" s="181">
        <f>Elektroinstalace!K33</f>
        <v>0</v>
      </c>
      <c r="G152" s="182">
        <f>ROUND(E152*F152,2)</f>
        <v>0</v>
      </c>
      <c r="H152" s="159"/>
      <c r="I152" s="158">
        <f>ROUND(E152*H152,2)</f>
        <v>0</v>
      </c>
      <c r="J152" s="159"/>
      <c r="K152" s="158">
        <f>ROUND(E152*J152,2)</f>
        <v>0</v>
      </c>
      <c r="L152" s="158">
        <v>21</v>
      </c>
      <c r="M152" s="158">
        <f>G152*(1+L152/100)</f>
        <v>0</v>
      </c>
      <c r="N152" s="157">
        <v>0</v>
      </c>
      <c r="O152" s="157">
        <f>ROUND(E152*N152,2)</f>
        <v>0</v>
      </c>
      <c r="P152" s="157">
        <v>0</v>
      </c>
      <c r="Q152" s="157">
        <f>ROUND(E152*P152,2)</f>
        <v>0</v>
      </c>
      <c r="R152" s="158"/>
      <c r="S152" s="158" t="s">
        <v>174</v>
      </c>
      <c r="T152" s="158" t="s">
        <v>125</v>
      </c>
      <c r="U152" s="158">
        <v>0</v>
      </c>
      <c r="V152" s="158">
        <f>ROUND(E152*U152,2)</f>
        <v>0</v>
      </c>
      <c r="W152" s="158"/>
      <c r="X152" s="158" t="s">
        <v>126</v>
      </c>
      <c r="Y152" s="158" t="s">
        <v>127</v>
      </c>
      <c r="Z152" s="147"/>
      <c r="AA152" s="147"/>
      <c r="AB152" s="147"/>
      <c r="AC152" s="147"/>
      <c r="AD152" s="147"/>
      <c r="AE152" s="147"/>
      <c r="AF152" s="147"/>
      <c r="AG152" s="147" t="s">
        <v>294</v>
      </c>
      <c r="AH152" s="147"/>
      <c r="AI152" s="147"/>
      <c r="AJ152" s="147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47"/>
      <c r="AV152" s="147"/>
      <c r="AW152" s="147"/>
      <c r="AX152" s="147"/>
      <c r="AY152" s="147"/>
      <c r="AZ152" s="147"/>
      <c r="BA152" s="147"/>
      <c r="BB152" s="147"/>
      <c r="BC152" s="147"/>
      <c r="BD152" s="147"/>
      <c r="BE152" s="147"/>
      <c r="BF152" s="147"/>
      <c r="BG152" s="147"/>
      <c r="BH152" s="147"/>
    </row>
    <row r="153" spans="1:60" outlineLevel="1" x14ac:dyDescent="0.2">
      <c r="A153" s="177">
        <v>62</v>
      </c>
      <c r="B153" s="178" t="s">
        <v>295</v>
      </c>
      <c r="C153" s="187" t="s">
        <v>296</v>
      </c>
      <c r="D153" s="179" t="s">
        <v>0</v>
      </c>
      <c r="E153" s="183"/>
      <c r="F153" s="181"/>
      <c r="G153" s="182">
        <f>ROUND(E153*F153,2)</f>
        <v>0</v>
      </c>
      <c r="H153" s="159"/>
      <c r="I153" s="158">
        <f>ROUND(E153*H153,2)</f>
        <v>0</v>
      </c>
      <c r="J153" s="159"/>
      <c r="K153" s="158">
        <f>ROUND(E153*J153,2)</f>
        <v>0</v>
      </c>
      <c r="L153" s="158">
        <v>21</v>
      </c>
      <c r="M153" s="158">
        <f>G153*(1+L153/100)</f>
        <v>0</v>
      </c>
      <c r="N153" s="157">
        <v>0</v>
      </c>
      <c r="O153" s="157">
        <f>ROUND(E153*N153,2)</f>
        <v>0</v>
      </c>
      <c r="P153" s="157">
        <v>0</v>
      </c>
      <c r="Q153" s="157">
        <f>ROUND(E153*P153,2)</f>
        <v>0</v>
      </c>
      <c r="R153" s="158"/>
      <c r="S153" s="158" t="s">
        <v>174</v>
      </c>
      <c r="T153" s="158" t="s">
        <v>125</v>
      </c>
      <c r="U153" s="158">
        <v>0</v>
      </c>
      <c r="V153" s="158">
        <f>ROUND(E153*U153,2)</f>
        <v>0</v>
      </c>
      <c r="W153" s="158"/>
      <c r="X153" s="158" t="s">
        <v>126</v>
      </c>
      <c r="Y153" s="158" t="s">
        <v>127</v>
      </c>
      <c r="Z153" s="147"/>
      <c r="AA153" s="147"/>
      <c r="AB153" s="147"/>
      <c r="AC153" s="147"/>
      <c r="AD153" s="147"/>
      <c r="AE153" s="147"/>
      <c r="AF153" s="147"/>
      <c r="AG153" s="147" t="s">
        <v>128</v>
      </c>
      <c r="AH153" s="147"/>
      <c r="AI153" s="147"/>
      <c r="AJ153" s="147"/>
      <c r="AK153" s="147"/>
      <c r="AL153" s="147"/>
      <c r="AM153" s="147"/>
      <c r="AN153" s="147"/>
      <c r="AO153" s="147"/>
      <c r="AP153" s="147"/>
      <c r="AQ153" s="147"/>
      <c r="AR153" s="147"/>
      <c r="AS153" s="147"/>
      <c r="AT153" s="147"/>
      <c r="AU153" s="147"/>
      <c r="AV153" s="147"/>
      <c r="AW153" s="147"/>
      <c r="AX153" s="147"/>
      <c r="AY153" s="147"/>
      <c r="AZ153" s="147"/>
      <c r="BA153" s="147"/>
      <c r="BB153" s="147"/>
      <c r="BC153" s="147"/>
      <c r="BD153" s="147"/>
      <c r="BE153" s="147"/>
      <c r="BF153" s="147"/>
      <c r="BG153" s="147"/>
      <c r="BH153" s="147"/>
    </row>
    <row r="154" spans="1:60" x14ac:dyDescent="0.2">
      <c r="A154" s="164" t="s">
        <v>119</v>
      </c>
      <c r="B154" s="165" t="s">
        <v>88</v>
      </c>
      <c r="C154" s="184" t="s">
        <v>89</v>
      </c>
      <c r="D154" s="166"/>
      <c r="E154" s="167"/>
      <c r="F154" s="168"/>
      <c r="G154" s="169">
        <f>SUMIF(AG155:AG162,"&lt;&gt;NOR",G155:G162)</f>
        <v>0</v>
      </c>
      <c r="H154" s="163"/>
      <c r="I154" s="163">
        <f>SUM(I155:I162)</f>
        <v>0</v>
      </c>
      <c r="J154" s="163"/>
      <c r="K154" s="163">
        <f>SUM(K155:K162)</f>
        <v>0</v>
      </c>
      <c r="L154" s="163"/>
      <c r="M154" s="163">
        <f>SUM(M155:M162)</f>
        <v>0</v>
      </c>
      <c r="N154" s="162"/>
      <c r="O154" s="162">
        <f>SUM(O155:O162)</f>
        <v>0</v>
      </c>
      <c r="P154" s="162"/>
      <c r="Q154" s="162">
        <f>SUM(Q155:Q162)</f>
        <v>0</v>
      </c>
      <c r="R154" s="163"/>
      <c r="S154" s="163"/>
      <c r="T154" s="163"/>
      <c r="U154" s="163"/>
      <c r="V154" s="163">
        <f>SUM(V155:V162)</f>
        <v>3.54</v>
      </c>
      <c r="W154" s="163"/>
      <c r="X154" s="163"/>
      <c r="Y154" s="163"/>
      <c r="AG154" t="s">
        <v>120</v>
      </c>
    </row>
    <row r="155" spans="1:60" outlineLevel="1" x14ac:dyDescent="0.2">
      <c r="A155" s="177">
        <v>63</v>
      </c>
      <c r="B155" s="178" t="s">
        <v>297</v>
      </c>
      <c r="C155" s="187" t="s">
        <v>298</v>
      </c>
      <c r="D155" s="179" t="s">
        <v>195</v>
      </c>
      <c r="E155" s="180">
        <v>0.54900000000000004</v>
      </c>
      <c r="F155" s="181"/>
      <c r="G155" s="182">
        <f t="shared" ref="G155:G162" si="14">ROUND(E155*F155,2)</f>
        <v>0</v>
      </c>
      <c r="H155" s="159"/>
      <c r="I155" s="158">
        <f t="shared" ref="I155:I162" si="15">ROUND(E155*H155,2)</f>
        <v>0</v>
      </c>
      <c r="J155" s="159"/>
      <c r="K155" s="158">
        <f t="shared" ref="K155:K162" si="16">ROUND(E155*J155,2)</f>
        <v>0</v>
      </c>
      <c r="L155" s="158">
        <v>21</v>
      </c>
      <c r="M155" s="158">
        <f t="shared" ref="M155:M162" si="17">G155*(1+L155/100)</f>
        <v>0</v>
      </c>
      <c r="N155" s="157">
        <v>0</v>
      </c>
      <c r="O155" s="157">
        <f t="shared" ref="O155:O162" si="18">ROUND(E155*N155,2)</f>
        <v>0</v>
      </c>
      <c r="P155" s="157">
        <v>0</v>
      </c>
      <c r="Q155" s="157">
        <f t="shared" ref="Q155:Q162" si="19">ROUND(E155*P155,2)</f>
        <v>0</v>
      </c>
      <c r="R155" s="158"/>
      <c r="S155" s="158" t="s">
        <v>174</v>
      </c>
      <c r="T155" s="158" t="s">
        <v>124</v>
      </c>
      <c r="U155" s="158">
        <v>0</v>
      </c>
      <c r="V155" s="158">
        <f t="shared" ref="V155:V162" si="20">ROUND(E155*U155,2)</f>
        <v>0</v>
      </c>
      <c r="W155" s="158"/>
      <c r="X155" s="158" t="s">
        <v>126</v>
      </c>
      <c r="Y155" s="158" t="s">
        <v>127</v>
      </c>
      <c r="Z155" s="147"/>
      <c r="AA155" s="147"/>
      <c r="AB155" s="147"/>
      <c r="AC155" s="147"/>
      <c r="AD155" s="147"/>
      <c r="AE155" s="147"/>
      <c r="AF155" s="147"/>
      <c r="AG155" s="147" t="s">
        <v>128</v>
      </c>
      <c r="AH155" s="147"/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47"/>
      <c r="BB155" s="147"/>
      <c r="BC155" s="147"/>
      <c r="BD155" s="147"/>
      <c r="BE155" s="147"/>
      <c r="BF155" s="147"/>
      <c r="BG155" s="147"/>
      <c r="BH155" s="147"/>
    </row>
    <row r="156" spans="1:60" ht="22.5" outlineLevel="1" x14ac:dyDescent="0.2">
      <c r="A156" s="177">
        <v>64</v>
      </c>
      <c r="B156" s="178" t="s">
        <v>299</v>
      </c>
      <c r="C156" s="187" t="s">
        <v>300</v>
      </c>
      <c r="D156" s="179" t="s">
        <v>195</v>
      </c>
      <c r="E156" s="180">
        <v>0.72</v>
      </c>
      <c r="F156" s="181"/>
      <c r="G156" s="182">
        <f t="shared" si="14"/>
        <v>0</v>
      </c>
      <c r="H156" s="159"/>
      <c r="I156" s="158">
        <f t="shared" si="15"/>
        <v>0</v>
      </c>
      <c r="J156" s="159"/>
      <c r="K156" s="158">
        <f t="shared" si="16"/>
        <v>0</v>
      </c>
      <c r="L156" s="158">
        <v>21</v>
      </c>
      <c r="M156" s="158">
        <f t="shared" si="17"/>
        <v>0</v>
      </c>
      <c r="N156" s="157">
        <v>0</v>
      </c>
      <c r="O156" s="157">
        <f t="shared" si="18"/>
        <v>0</v>
      </c>
      <c r="P156" s="157">
        <v>0</v>
      </c>
      <c r="Q156" s="157">
        <f t="shared" si="19"/>
        <v>0</v>
      </c>
      <c r="R156" s="158"/>
      <c r="S156" s="158" t="s">
        <v>124</v>
      </c>
      <c r="T156" s="158" t="s">
        <v>124</v>
      </c>
      <c r="U156" s="158">
        <v>0</v>
      </c>
      <c r="V156" s="158">
        <f t="shared" si="20"/>
        <v>0</v>
      </c>
      <c r="W156" s="158"/>
      <c r="X156" s="158" t="s">
        <v>126</v>
      </c>
      <c r="Y156" s="158" t="s">
        <v>127</v>
      </c>
      <c r="Z156" s="147"/>
      <c r="AA156" s="147"/>
      <c r="AB156" s="147"/>
      <c r="AC156" s="147"/>
      <c r="AD156" s="147"/>
      <c r="AE156" s="147"/>
      <c r="AF156" s="147"/>
      <c r="AG156" s="147" t="s">
        <v>128</v>
      </c>
      <c r="AH156" s="147"/>
      <c r="AI156" s="147"/>
      <c r="AJ156" s="147"/>
      <c r="AK156" s="147"/>
      <c r="AL156" s="147"/>
      <c r="AM156" s="147"/>
      <c r="AN156" s="147"/>
      <c r="AO156" s="147"/>
      <c r="AP156" s="147"/>
      <c r="AQ156" s="147"/>
      <c r="AR156" s="147"/>
      <c r="AS156" s="147"/>
      <c r="AT156" s="147"/>
      <c r="AU156" s="147"/>
      <c r="AV156" s="147"/>
      <c r="AW156" s="147"/>
      <c r="AX156" s="147"/>
      <c r="AY156" s="147"/>
      <c r="AZ156" s="147"/>
      <c r="BA156" s="147"/>
      <c r="BB156" s="147"/>
      <c r="BC156" s="147"/>
      <c r="BD156" s="147"/>
      <c r="BE156" s="147"/>
      <c r="BF156" s="147"/>
      <c r="BG156" s="147"/>
      <c r="BH156" s="147"/>
    </row>
    <row r="157" spans="1:60" outlineLevel="1" x14ac:dyDescent="0.2">
      <c r="A157" s="177">
        <v>65</v>
      </c>
      <c r="B157" s="178" t="s">
        <v>301</v>
      </c>
      <c r="C157" s="187" t="s">
        <v>302</v>
      </c>
      <c r="D157" s="179" t="s">
        <v>195</v>
      </c>
      <c r="E157" s="180">
        <v>1.2689999999999999</v>
      </c>
      <c r="F157" s="181"/>
      <c r="G157" s="182">
        <f t="shared" si="14"/>
        <v>0</v>
      </c>
      <c r="H157" s="159"/>
      <c r="I157" s="158">
        <f t="shared" si="15"/>
        <v>0</v>
      </c>
      <c r="J157" s="159"/>
      <c r="K157" s="158">
        <f t="shared" si="16"/>
        <v>0</v>
      </c>
      <c r="L157" s="158">
        <v>21</v>
      </c>
      <c r="M157" s="158">
        <f t="shared" si="17"/>
        <v>0</v>
      </c>
      <c r="N157" s="157">
        <v>0</v>
      </c>
      <c r="O157" s="157">
        <f t="shared" si="18"/>
        <v>0</v>
      </c>
      <c r="P157" s="157">
        <v>0</v>
      </c>
      <c r="Q157" s="157">
        <f t="shared" si="19"/>
        <v>0</v>
      </c>
      <c r="R157" s="158"/>
      <c r="S157" s="158" t="s">
        <v>124</v>
      </c>
      <c r="T157" s="158" t="s">
        <v>124</v>
      </c>
      <c r="U157" s="158">
        <v>0.93300000000000005</v>
      </c>
      <c r="V157" s="158">
        <f t="shared" si="20"/>
        <v>1.18</v>
      </c>
      <c r="W157" s="158"/>
      <c r="X157" s="158" t="s">
        <v>303</v>
      </c>
      <c r="Y157" s="158" t="s">
        <v>127</v>
      </c>
      <c r="Z157" s="147"/>
      <c r="AA157" s="147"/>
      <c r="AB157" s="147"/>
      <c r="AC157" s="147"/>
      <c r="AD157" s="147"/>
      <c r="AE157" s="147"/>
      <c r="AF157" s="147"/>
      <c r="AG157" s="147" t="s">
        <v>304</v>
      </c>
      <c r="AH157" s="147"/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47"/>
      <c r="BE157" s="147"/>
      <c r="BF157" s="147"/>
      <c r="BG157" s="147"/>
      <c r="BH157" s="147"/>
    </row>
    <row r="158" spans="1:60" outlineLevel="1" x14ac:dyDescent="0.2">
      <c r="A158" s="177">
        <v>66</v>
      </c>
      <c r="B158" s="178" t="s">
        <v>305</v>
      </c>
      <c r="C158" s="187" t="s">
        <v>306</v>
      </c>
      <c r="D158" s="179" t="s">
        <v>195</v>
      </c>
      <c r="E158" s="180">
        <v>1.2689999999999999</v>
      </c>
      <c r="F158" s="181"/>
      <c r="G158" s="182">
        <f t="shared" si="14"/>
        <v>0</v>
      </c>
      <c r="H158" s="159"/>
      <c r="I158" s="158">
        <f t="shared" si="15"/>
        <v>0</v>
      </c>
      <c r="J158" s="159"/>
      <c r="K158" s="158">
        <f t="shared" si="16"/>
        <v>0</v>
      </c>
      <c r="L158" s="158">
        <v>21</v>
      </c>
      <c r="M158" s="158">
        <f t="shared" si="17"/>
        <v>0</v>
      </c>
      <c r="N158" s="157">
        <v>0</v>
      </c>
      <c r="O158" s="157">
        <f t="shared" si="18"/>
        <v>0</v>
      </c>
      <c r="P158" s="157">
        <v>0</v>
      </c>
      <c r="Q158" s="157">
        <f t="shared" si="19"/>
        <v>0</v>
      </c>
      <c r="R158" s="158"/>
      <c r="S158" s="158" t="s">
        <v>124</v>
      </c>
      <c r="T158" s="158" t="s">
        <v>124</v>
      </c>
      <c r="U158" s="158">
        <v>0.49</v>
      </c>
      <c r="V158" s="158">
        <f t="shared" si="20"/>
        <v>0.62</v>
      </c>
      <c r="W158" s="158"/>
      <c r="X158" s="158" t="s">
        <v>303</v>
      </c>
      <c r="Y158" s="158" t="s">
        <v>127</v>
      </c>
      <c r="Z158" s="147"/>
      <c r="AA158" s="147"/>
      <c r="AB158" s="147"/>
      <c r="AC158" s="147"/>
      <c r="AD158" s="147"/>
      <c r="AE158" s="147"/>
      <c r="AF158" s="147"/>
      <c r="AG158" s="147" t="s">
        <v>304</v>
      </c>
      <c r="AH158" s="147"/>
      <c r="AI158" s="147"/>
      <c r="AJ158" s="147"/>
      <c r="AK158" s="147"/>
      <c r="AL158" s="147"/>
      <c r="AM158" s="147"/>
      <c r="AN158" s="147"/>
      <c r="AO158" s="147"/>
      <c r="AP158" s="147"/>
      <c r="AQ158" s="147"/>
      <c r="AR158" s="147"/>
      <c r="AS158" s="147"/>
      <c r="AT158" s="147"/>
      <c r="AU158" s="147"/>
      <c r="AV158" s="147"/>
      <c r="AW158" s="147"/>
      <c r="AX158" s="147"/>
      <c r="AY158" s="147"/>
      <c r="AZ158" s="147"/>
      <c r="BA158" s="147"/>
      <c r="BB158" s="147"/>
      <c r="BC158" s="147"/>
      <c r="BD158" s="147"/>
      <c r="BE158" s="147"/>
      <c r="BF158" s="147"/>
      <c r="BG158" s="147"/>
      <c r="BH158" s="147"/>
    </row>
    <row r="159" spans="1:60" outlineLevel="1" x14ac:dyDescent="0.2">
      <c r="A159" s="177">
        <v>67</v>
      </c>
      <c r="B159" s="178" t="s">
        <v>307</v>
      </c>
      <c r="C159" s="187" t="s">
        <v>308</v>
      </c>
      <c r="D159" s="179" t="s">
        <v>195</v>
      </c>
      <c r="E159" s="180">
        <v>24.111000000000001</v>
      </c>
      <c r="F159" s="181"/>
      <c r="G159" s="182">
        <f t="shared" si="14"/>
        <v>0</v>
      </c>
      <c r="H159" s="159"/>
      <c r="I159" s="158">
        <f t="shared" si="15"/>
        <v>0</v>
      </c>
      <c r="J159" s="159"/>
      <c r="K159" s="158">
        <f t="shared" si="16"/>
        <v>0</v>
      </c>
      <c r="L159" s="158">
        <v>21</v>
      </c>
      <c r="M159" s="158">
        <f t="shared" si="17"/>
        <v>0</v>
      </c>
      <c r="N159" s="157">
        <v>0</v>
      </c>
      <c r="O159" s="157">
        <f t="shared" si="18"/>
        <v>0</v>
      </c>
      <c r="P159" s="157">
        <v>0</v>
      </c>
      <c r="Q159" s="157">
        <f t="shared" si="19"/>
        <v>0</v>
      </c>
      <c r="R159" s="158"/>
      <c r="S159" s="158" t="s">
        <v>124</v>
      </c>
      <c r="T159" s="158" t="s">
        <v>124</v>
      </c>
      <c r="U159" s="158">
        <v>0</v>
      </c>
      <c r="V159" s="158">
        <f t="shared" si="20"/>
        <v>0</v>
      </c>
      <c r="W159" s="158"/>
      <c r="X159" s="158" t="s">
        <v>303</v>
      </c>
      <c r="Y159" s="158" t="s">
        <v>127</v>
      </c>
      <c r="Z159" s="147"/>
      <c r="AA159" s="147"/>
      <c r="AB159" s="147"/>
      <c r="AC159" s="147"/>
      <c r="AD159" s="147"/>
      <c r="AE159" s="147"/>
      <c r="AF159" s="147"/>
      <c r="AG159" s="147" t="s">
        <v>304</v>
      </c>
      <c r="AH159" s="147"/>
      <c r="AI159" s="147"/>
      <c r="AJ159" s="147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  <c r="BF159" s="147"/>
      <c r="BG159" s="147"/>
      <c r="BH159" s="147"/>
    </row>
    <row r="160" spans="1:60" outlineLevel="1" x14ac:dyDescent="0.2">
      <c r="A160" s="177">
        <v>68</v>
      </c>
      <c r="B160" s="178" t="s">
        <v>309</v>
      </c>
      <c r="C160" s="187" t="s">
        <v>310</v>
      </c>
      <c r="D160" s="179" t="s">
        <v>195</v>
      </c>
      <c r="E160" s="180">
        <v>1.2689999999999999</v>
      </c>
      <c r="F160" s="181"/>
      <c r="G160" s="182">
        <f t="shared" si="14"/>
        <v>0</v>
      </c>
      <c r="H160" s="159"/>
      <c r="I160" s="158">
        <f t="shared" si="15"/>
        <v>0</v>
      </c>
      <c r="J160" s="159"/>
      <c r="K160" s="158">
        <f t="shared" si="16"/>
        <v>0</v>
      </c>
      <c r="L160" s="158">
        <v>21</v>
      </c>
      <c r="M160" s="158">
        <f t="shared" si="17"/>
        <v>0</v>
      </c>
      <c r="N160" s="157">
        <v>0</v>
      </c>
      <c r="O160" s="157">
        <f t="shared" si="18"/>
        <v>0</v>
      </c>
      <c r="P160" s="157">
        <v>0</v>
      </c>
      <c r="Q160" s="157">
        <f t="shared" si="19"/>
        <v>0</v>
      </c>
      <c r="R160" s="158"/>
      <c r="S160" s="158" t="s">
        <v>124</v>
      </c>
      <c r="T160" s="158" t="s">
        <v>124</v>
      </c>
      <c r="U160" s="158">
        <v>0.94199999999999995</v>
      </c>
      <c r="V160" s="158">
        <f t="shared" si="20"/>
        <v>1.2</v>
      </c>
      <c r="W160" s="158"/>
      <c r="X160" s="158" t="s">
        <v>303</v>
      </c>
      <c r="Y160" s="158" t="s">
        <v>127</v>
      </c>
      <c r="Z160" s="147"/>
      <c r="AA160" s="147"/>
      <c r="AB160" s="147"/>
      <c r="AC160" s="147"/>
      <c r="AD160" s="147"/>
      <c r="AE160" s="147"/>
      <c r="AF160" s="147"/>
      <c r="AG160" s="147" t="s">
        <v>304</v>
      </c>
      <c r="AH160" s="147"/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  <c r="BF160" s="147"/>
      <c r="BG160" s="147"/>
      <c r="BH160" s="147"/>
    </row>
    <row r="161" spans="1:60" outlineLevel="1" x14ac:dyDescent="0.2">
      <c r="A161" s="177">
        <v>69</v>
      </c>
      <c r="B161" s="178" t="s">
        <v>311</v>
      </c>
      <c r="C161" s="187" t="s">
        <v>312</v>
      </c>
      <c r="D161" s="179" t="s">
        <v>195</v>
      </c>
      <c r="E161" s="180">
        <v>5.0759999999999996</v>
      </c>
      <c r="F161" s="181"/>
      <c r="G161" s="182">
        <f t="shared" si="14"/>
        <v>0</v>
      </c>
      <c r="H161" s="159"/>
      <c r="I161" s="158">
        <f t="shared" si="15"/>
        <v>0</v>
      </c>
      <c r="J161" s="159"/>
      <c r="K161" s="158">
        <f t="shared" si="16"/>
        <v>0</v>
      </c>
      <c r="L161" s="158">
        <v>21</v>
      </c>
      <c r="M161" s="158">
        <f t="shared" si="17"/>
        <v>0</v>
      </c>
      <c r="N161" s="157">
        <v>0</v>
      </c>
      <c r="O161" s="157">
        <f t="shared" si="18"/>
        <v>0</v>
      </c>
      <c r="P161" s="157">
        <v>0</v>
      </c>
      <c r="Q161" s="157">
        <f t="shared" si="19"/>
        <v>0</v>
      </c>
      <c r="R161" s="158"/>
      <c r="S161" s="158" t="s">
        <v>124</v>
      </c>
      <c r="T161" s="158" t="s">
        <v>124</v>
      </c>
      <c r="U161" s="158">
        <v>0.105</v>
      </c>
      <c r="V161" s="158">
        <f t="shared" si="20"/>
        <v>0.53</v>
      </c>
      <c r="W161" s="158"/>
      <c r="X161" s="158" t="s">
        <v>303</v>
      </c>
      <c r="Y161" s="158" t="s">
        <v>127</v>
      </c>
      <c r="Z161" s="147"/>
      <c r="AA161" s="147"/>
      <c r="AB161" s="147"/>
      <c r="AC161" s="147"/>
      <c r="AD161" s="147"/>
      <c r="AE161" s="147"/>
      <c r="AF161" s="147"/>
      <c r="AG161" s="147" t="s">
        <v>304</v>
      </c>
      <c r="AH161" s="147"/>
      <c r="AI161" s="147"/>
      <c r="AJ161" s="147"/>
      <c r="AK161" s="147"/>
      <c r="AL161" s="147"/>
      <c r="AM161" s="147"/>
      <c r="AN161" s="147"/>
      <c r="AO161" s="147"/>
      <c r="AP161" s="147"/>
      <c r="AQ161" s="147"/>
      <c r="AR161" s="147"/>
      <c r="AS161" s="147"/>
      <c r="AT161" s="147"/>
      <c r="AU161" s="147"/>
      <c r="AV161" s="147"/>
      <c r="AW161" s="147"/>
      <c r="AX161" s="147"/>
      <c r="AY161" s="147"/>
      <c r="AZ161" s="147"/>
      <c r="BA161" s="147"/>
      <c r="BB161" s="147"/>
      <c r="BC161" s="147"/>
      <c r="BD161" s="147"/>
      <c r="BE161" s="147"/>
      <c r="BF161" s="147"/>
      <c r="BG161" s="147"/>
      <c r="BH161" s="147"/>
    </row>
    <row r="162" spans="1:60" outlineLevel="1" x14ac:dyDescent="0.2">
      <c r="A162" s="177">
        <v>70</v>
      </c>
      <c r="B162" s="178" t="s">
        <v>313</v>
      </c>
      <c r="C162" s="187" t="s">
        <v>314</v>
      </c>
      <c r="D162" s="179" t="s">
        <v>195</v>
      </c>
      <c r="E162" s="180">
        <v>1.2689999999999999</v>
      </c>
      <c r="F162" s="181"/>
      <c r="G162" s="182">
        <f t="shared" si="14"/>
        <v>0</v>
      </c>
      <c r="H162" s="159"/>
      <c r="I162" s="158">
        <f t="shared" si="15"/>
        <v>0</v>
      </c>
      <c r="J162" s="159"/>
      <c r="K162" s="158">
        <f t="shared" si="16"/>
        <v>0</v>
      </c>
      <c r="L162" s="158">
        <v>21</v>
      </c>
      <c r="M162" s="158">
        <f t="shared" si="17"/>
        <v>0</v>
      </c>
      <c r="N162" s="157">
        <v>0</v>
      </c>
      <c r="O162" s="157">
        <f t="shared" si="18"/>
        <v>0</v>
      </c>
      <c r="P162" s="157">
        <v>0</v>
      </c>
      <c r="Q162" s="157">
        <f t="shared" si="19"/>
        <v>0</v>
      </c>
      <c r="R162" s="158"/>
      <c r="S162" s="158" t="s">
        <v>124</v>
      </c>
      <c r="T162" s="158" t="s">
        <v>124</v>
      </c>
      <c r="U162" s="158">
        <v>6.0000000000000001E-3</v>
      </c>
      <c r="V162" s="158">
        <f t="shared" si="20"/>
        <v>0.01</v>
      </c>
      <c r="W162" s="158"/>
      <c r="X162" s="158" t="s">
        <v>303</v>
      </c>
      <c r="Y162" s="158" t="s">
        <v>127</v>
      </c>
      <c r="Z162" s="147"/>
      <c r="AA162" s="147"/>
      <c r="AB162" s="147"/>
      <c r="AC162" s="147"/>
      <c r="AD162" s="147"/>
      <c r="AE162" s="147"/>
      <c r="AF162" s="147"/>
      <c r="AG162" s="147" t="s">
        <v>304</v>
      </c>
      <c r="AH162" s="147"/>
      <c r="AI162" s="147"/>
      <c r="AJ162" s="147"/>
      <c r="AK162" s="147"/>
      <c r="AL162" s="147"/>
      <c r="AM162" s="147"/>
      <c r="AN162" s="147"/>
      <c r="AO162" s="147"/>
      <c r="AP162" s="147"/>
      <c r="AQ162" s="147"/>
      <c r="AR162" s="147"/>
      <c r="AS162" s="147"/>
      <c r="AT162" s="147"/>
      <c r="AU162" s="147"/>
      <c r="AV162" s="147"/>
      <c r="AW162" s="147"/>
      <c r="AX162" s="147"/>
      <c r="AY162" s="147"/>
      <c r="AZ162" s="147"/>
      <c r="BA162" s="147"/>
      <c r="BB162" s="147"/>
      <c r="BC162" s="147"/>
      <c r="BD162" s="147"/>
      <c r="BE162" s="147"/>
      <c r="BF162" s="147"/>
      <c r="BG162" s="147"/>
      <c r="BH162" s="147"/>
    </row>
    <row r="163" spans="1:60" x14ac:dyDescent="0.2">
      <c r="A163" s="164" t="s">
        <v>119</v>
      </c>
      <c r="B163" s="165" t="s">
        <v>91</v>
      </c>
      <c r="C163" s="184" t="s">
        <v>29</v>
      </c>
      <c r="D163" s="166"/>
      <c r="E163" s="167"/>
      <c r="F163" s="168"/>
      <c r="G163" s="169">
        <f>SUMIF(AG164:AG165,"&lt;&gt;NOR",G164:G165)</f>
        <v>0</v>
      </c>
      <c r="H163" s="163"/>
      <c r="I163" s="163">
        <f>SUM(I164:I165)</f>
        <v>0</v>
      </c>
      <c r="J163" s="163"/>
      <c r="K163" s="163">
        <f>SUM(K164:K165)</f>
        <v>0</v>
      </c>
      <c r="L163" s="163"/>
      <c r="M163" s="163">
        <f>SUM(M164:M165)</f>
        <v>0</v>
      </c>
      <c r="N163" s="162"/>
      <c r="O163" s="162">
        <f>SUM(O164:O165)</f>
        <v>0</v>
      </c>
      <c r="P163" s="162"/>
      <c r="Q163" s="162">
        <f>SUM(Q164:Q165)</f>
        <v>0</v>
      </c>
      <c r="R163" s="163"/>
      <c r="S163" s="163"/>
      <c r="T163" s="163"/>
      <c r="U163" s="163"/>
      <c r="V163" s="163">
        <f>SUM(V164:V165)</f>
        <v>0</v>
      </c>
      <c r="W163" s="163"/>
      <c r="X163" s="163"/>
      <c r="Y163" s="163"/>
      <c r="AG163" t="s">
        <v>120</v>
      </c>
    </row>
    <row r="164" spans="1:60" outlineLevel="1" x14ac:dyDescent="0.2">
      <c r="A164" s="177">
        <v>71</v>
      </c>
      <c r="B164" s="178" t="s">
        <v>315</v>
      </c>
      <c r="C164" s="187" t="s">
        <v>316</v>
      </c>
      <c r="D164" s="179" t="s">
        <v>317</v>
      </c>
      <c r="E164" s="180">
        <v>1</v>
      </c>
      <c r="F164" s="181"/>
      <c r="G164" s="182">
        <f>ROUND(E164*F164,2)</f>
        <v>0</v>
      </c>
      <c r="H164" s="159"/>
      <c r="I164" s="158">
        <f>ROUND(E164*H164,2)</f>
        <v>0</v>
      </c>
      <c r="J164" s="159"/>
      <c r="K164" s="158">
        <f>ROUND(E164*J164,2)</f>
        <v>0</v>
      </c>
      <c r="L164" s="158">
        <v>21</v>
      </c>
      <c r="M164" s="158">
        <f>G164*(1+L164/100)</f>
        <v>0</v>
      </c>
      <c r="N164" s="157">
        <v>0</v>
      </c>
      <c r="O164" s="157">
        <f>ROUND(E164*N164,2)</f>
        <v>0</v>
      </c>
      <c r="P164" s="157">
        <v>0</v>
      </c>
      <c r="Q164" s="157">
        <f>ROUND(E164*P164,2)</f>
        <v>0</v>
      </c>
      <c r="R164" s="158"/>
      <c r="S164" s="158" t="s">
        <v>124</v>
      </c>
      <c r="T164" s="158" t="s">
        <v>125</v>
      </c>
      <c r="U164" s="158">
        <v>0</v>
      </c>
      <c r="V164" s="158">
        <f>ROUND(E164*U164,2)</f>
        <v>0</v>
      </c>
      <c r="W164" s="158"/>
      <c r="X164" s="158" t="s">
        <v>318</v>
      </c>
      <c r="Y164" s="158" t="s">
        <v>127</v>
      </c>
      <c r="Z164" s="147"/>
      <c r="AA164" s="147"/>
      <c r="AB164" s="147"/>
      <c r="AC164" s="147"/>
      <c r="AD164" s="147"/>
      <c r="AE164" s="147"/>
      <c r="AF164" s="147"/>
      <c r="AG164" s="147" t="s">
        <v>319</v>
      </c>
      <c r="AH164" s="147"/>
      <c r="AI164" s="147"/>
      <c r="AJ164" s="147"/>
      <c r="AK164" s="147"/>
      <c r="AL164" s="147"/>
      <c r="AM164" s="147"/>
      <c r="AN164" s="147"/>
      <c r="AO164" s="147"/>
      <c r="AP164" s="147"/>
      <c r="AQ164" s="147"/>
      <c r="AR164" s="147"/>
      <c r="AS164" s="147"/>
      <c r="AT164" s="147"/>
      <c r="AU164" s="147"/>
      <c r="AV164" s="147"/>
      <c r="AW164" s="147"/>
      <c r="AX164" s="147"/>
      <c r="AY164" s="147"/>
      <c r="AZ164" s="147"/>
      <c r="BA164" s="147"/>
      <c r="BB164" s="147"/>
      <c r="BC164" s="147"/>
      <c r="BD164" s="147"/>
      <c r="BE164" s="147"/>
      <c r="BF164" s="147"/>
      <c r="BG164" s="147"/>
      <c r="BH164" s="147"/>
    </row>
    <row r="165" spans="1:60" outlineLevel="1" x14ac:dyDescent="0.2">
      <c r="A165" s="171">
        <v>72</v>
      </c>
      <c r="B165" s="172" t="s">
        <v>320</v>
      </c>
      <c r="C165" s="185" t="s">
        <v>321</v>
      </c>
      <c r="D165" s="173" t="s">
        <v>317</v>
      </c>
      <c r="E165" s="174">
        <v>1</v>
      </c>
      <c r="F165" s="175"/>
      <c r="G165" s="176">
        <f>ROUND(E165*F165,2)</f>
        <v>0</v>
      </c>
      <c r="H165" s="159"/>
      <c r="I165" s="158">
        <f>ROUND(E165*H165,2)</f>
        <v>0</v>
      </c>
      <c r="J165" s="159"/>
      <c r="K165" s="158">
        <f>ROUND(E165*J165,2)</f>
        <v>0</v>
      </c>
      <c r="L165" s="158">
        <v>21</v>
      </c>
      <c r="M165" s="158">
        <f>G165*(1+L165/100)</f>
        <v>0</v>
      </c>
      <c r="N165" s="157">
        <v>0</v>
      </c>
      <c r="O165" s="157">
        <f>ROUND(E165*N165,2)</f>
        <v>0</v>
      </c>
      <c r="P165" s="157">
        <v>0</v>
      </c>
      <c r="Q165" s="157">
        <f>ROUND(E165*P165,2)</f>
        <v>0</v>
      </c>
      <c r="R165" s="158"/>
      <c r="S165" s="158" t="s">
        <v>124</v>
      </c>
      <c r="T165" s="158" t="s">
        <v>125</v>
      </c>
      <c r="U165" s="158">
        <v>0</v>
      </c>
      <c r="V165" s="158">
        <f>ROUND(E165*U165,2)</f>
        <v>0</v>
      </c>
      <c r="W165" s="158"/>
      <c r="X165" s="158" t="s">
        <v>318</v>
      </c>
      <c r="Y165" s="158" t="s">
        <v>127</v>
      </c>
      <c r="Z165" s="147"/>
      <c r="AA165" s="147"/>
      <c r="AB165" s="147"/>
      <c r="AC165" s="147"/>
      <c r="AD165" s="147"/>
      <c r="AE165" s="147"/>
      <c r="AF165" s="147"/>
      <c r="AG165" s="147" t="s">
        <v>319</v>
      </c>
      <c r="AH165" s="147"/>
      <c r="AI165" s="147"/>
      <c r="AJ165" s="147"/>
      <c r="AK165" s="147"/>
      <c r="AL165" s="147"/>
      <c r="AM165" s="147"/>
      <c r="AN165" s="147"/>
      <c r="AO165" s="147"/>
      <c r="AP165" s="147"/>
      <c r="AQ165" s="147"/>
      <c r="AR165" s="147"/>
      <c r="AS165" s="147"/>
      <c r="AT165" s="147"/>
      <c r="AU165" s="147"/>
      <c r="AV165" s="147"/>
      <c r="AW165" s="147"/>
      <c r="AX165" s="147"/>
      <c r="AY165" s="147"/>
      <c r="AZ165" s="147"/>
      <c r="BA165" s="147"/>
      <c r="BB165" s="147"/>
      <c r="BC165" s="147"/>
      <c r="BD165" s="147"/>
      <c r="BE165" s="147"/>
      <c r="BF165" s="147"/>
      <c r="BG165" s="147"/>
      <c r="BH165" s="147"/>
    </row>
    <row r="166" spans="1:60" x14ac:dyDescent="0.2">
      <c r="A166" s="3"/>
      <c r="B166" s="4"/>
      <c r="C166" s="189"/>
      <c r="D166" s="6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AE166">
        <v>12</v>
      </c>
      <c r="AF166">
        <v>21</v>
      </c>
      <c r="AG166" t="s">
        <v>105</v>
      </c>
    </row>
    <row r="167" spans="1:60" x14ac:dyDescent="0.2">
      <c r="A167" s="150"/>
      <c r="B167" s="151" t="s">
        <v>31</v>
      </c>
      <c r="C167" s="190"/>
      <c r="D167" s="152"/>
      <c r="E167" s="153"/>
      <c r="F167" s="153"/>
      <c r="G167" s="170">
        <f>G8+G17+G21+G34+G65+G68+G70+G75+G82+G86+G122+G151+G154+G163</f>
        <v>0</v>
      </c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AE167">
        <f>SUMIF(L7:L165,AE166,G7:G165)</f>
        <v>0</v>
      </c>
      <c r="AF167">
        <f>SUMIF(L7:L165,AF166,G7:G165)</f>
        <v>0</v>
      </c>
      <c r="AG167" t="s">
        <v>322</v>
      </c>
    </row>
    <row r="168" spans="1:60" x14ac:dyDescent="0.2">
      <c r="A168" s="3"/>
      <c r="B168" s="4"/>
      <c r="C168" s="189"/>
      <c r="D168" s="6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</row>
    <row r="169" spans="1:60" x14ac:dyDescent="0.2">
      <c r="A169" s="3"/>
      <c r="B169" s="4"/>
      <c r="C169" s="189"/>
      <c r="D169" s="6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</row>
    <row r="170" spans="1:60" x14ac:dyDescent="0.2">
      <c r="A170" s="255" t="s">
        <v>323</v>
      </c>
      <c r="B170" s="255"/>
      <c r="C170" s="256"/>
      <c r="D170" s="6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</row>
    <row r="171" spans="1:60" x14ac:dyDescent="0.2">
      <c r="A171" s="257"/>
      <c r="B171" s="258"/>
      <c r="C171" s="259"/>
      <c r="D171" s="258"/>
      <c r="E171" s="258"/>
      <c r="F171" s="258"/>
      <c r="G171" s="260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AG171" t="s">
        <v>324</v>
      </c>
    </row>
    <row r="172" spans="1:60" x14ac:dyDescent="0.2">
      <c r="A172" s="261"/>
      <c r="B172" s="262"/>
      <c r="C172" s="263"/>
      <c r="D172" s="262"/>
      <c r="E172" s="262"/>
      <c r="F172" s="262"/>
      <c r="G172" s="264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</row>
    <row r="173" spans="1:60" x14ac:dyDescent="0.2">
      <c r="A173" s="261"/>
      <c r="B173" s="262"/>
      <c r="C173" s="263"/>
      <c r="D173" s="262"/>
      <c r="E173" s="262"/>
      <c r="F173" s="262"/>
      <c r="G173" s="264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</row>
    <row r="174" spans="1:60" x14ac:dyDescent="0.2">
      <c r="A174" s="261"/>
      <c r="B174" s="262"/>
      <c r="C174" s="263"/>
      <c r="D174" s="262"/>
      <c r="E174" s="262"/>
      <c r="F174" s="262"/>
      <c r="G174" s="264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</row>
    <row r="175" spans="1:60" x14ac:dyDescent="0.2">
      <c r="A175" s="265"/>
      <c r="B175" s="266"/>
      <c r="C175" s="267"/>
      <c r="D175" s="266"/>
      <c r="E175" s="266"/>
      <c r="F175" s="266"/>
      <c r="G175" s="268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</row>
    <row r="176" spans="1:60" x14ac:dyDescent="0.2">
      <c r="A176" s="3"/>
      <c r="B176" s="4"/>
      <c r="C176" s="189"/>
      <c r="D176" s="6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</row>
    <row r="177" spans="3:33" x14ac:dyDescent="0.2">
      <c r="C177" s="191"/>
      <c r="D177" s="10"/>
      <c r="AG177" t="s">
        <v>325</v>
      </c>
    </row>
    <row r="178" spans="3:33" x14ac:dyDescent="0.2">
      <c r="D178" s="10"/>
    </row>
    <row r="179" spans="3:33" x14ac:dyDescent="0.2">
      <c r="D179" s="10"/>
    </row>
    <row r="180" spans="3:33" x14ac:dyDescent="0.2">
      <c r="D180" s="10"/>
    </row>
    <row r="181" spans="3:33" x14ac:dyDescent="0.2">
      <c r="D181" s="10"/>
    </row>
    <row r="182" spans="3:33" x14ac:dyDescent="0.2">
      <c r="D182" s="10"/>
    </row>
    <row r="183" spans="3:33" x14ac:dyDescent="0.2">
      <c r="D183" s="10"/>
    </row>
    <row r="184" spans="3:33" x14ac:dyDescent="0.2">
      <c r="D184" s="10"/>
    </row>
    <row r="185" spans="3:33" x14ac:dyDescent="0.2">
      <c r="D185" s="10"/>
    </row>
    <row r="186" spans="3:33" x14ac:dyDescent="0.2">
      <c r="D186" s="10"/>
    </row>
    <row r="187" spans="3:33" x14ac:dyDescent="0.2">
      <c r="D187" s="10"/>
    </row>
    <row r="188" spans="3:33" x14ac:dyDescent="0.2">
      <c r="D188" s="10"/>
    </row>
    <row r="189" spans="3:33" x14ac:dyDescent="0.2">
      <c r="D189" s="10"/>
    </row>
    <row r="190" spans="3:33" x14ac:dyDescent="0.2">
      <c r="D190" s="10"/>
    </row>
    <row r="191" spans="3:33" x14ac:dyDescent="0.2">
      <c r="D191" s="10"/>
    </row>
    <row r="192" spans="3:33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KVUkzu5Qzj02HhjrjMXN9Ra5dnUYeULdlNIIYJWVuaqrCCxN3RkWxy3gr78MdmMmNfD/l2LnMaSDxtFEvZWmrw==" saltValue="TNzt4HtYAWIaUZ+MB8ltxQ==" spinCount="100000" sheet="1" formatRows="0"/>
  <mergeCells count="6">
    <mergeCell ref="A171:G175"/>
    <mergeCell ref="A1:G1"/>
    <mergeCell ref="C2:G2"/>
    <mergeCell ref="C3:G3"/>
    <mergeCell ref="C4:G4"/>
    <mergeCell ref="A170:C170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AA1530-35F1-4DF9-9E1E-1FA30F2A728B}">
  <dimension ref="A1:AW65536"/>
  <sheetViews>
    <sheetView showGridLines="0" view="pageBreakPreview" topLeftCell="A67" zoomScale="85" zoomScaleNormal="140" zoomScaleSheetLayoutView="85" workbookViewId="0">
      <selection activeCell="H83" sqref="H83"/>
    </sheetView>
  </sheetViews>
  <sheetFormatPr defaultColWidth="8.85546875" defaultRowHeight="14.25" customHeight="1" x14ac:dyDescent="0.2"/>
  <cols>
    <col min="1" max="1" width="3.140625" style="269" customWidth="1"/>
    <col min="2" max="2" width="4.42578125" style="269" customWidth="1"/>
    <col min="3" max="3" width="7.42578125" style="269" customWidth="1"/>
    <col min="4" max="4" width="31.140625" style="269" customWidth="1"/>
    <col min="5" max="5" width="34" style="269" customWidth="1"/>
    <col min="6" max="6" width="13" style="269" customWidth="1"/>
    <col min="7" max="7" width="10.140625" style="269" customWidth="1"/>
    <col min="8" max="8" width="12.5703125" style="273" customWidth="1"/>
    <col min="9" max="9" width="5" style="269" hidden="1" customWidth="1"/>
    <col min="10" max="10" width="14" style="269" customWidth="1"/>
    <col min="11" max="11" width="17.42578125" style="274" customWidth="1"/>
    <col min="12" max="12" width="25.42578125" style="269" hidden="1" customWidth="1"/>
    <col min="13" max="13" width="13.85546875" style="269" hidden="1" customWidth="1"/>
    <col min="14" max="14" width="10.42578125" style="269" hidden="1" customWidth="1"/>
    <col min="15" max="15" width="13.85546875" style="269" hidden="1" customWidth="1"/>
    <col min="16" max="16" width="10.42578125" style="269" hidden="1" customWidth="1"/>
    <col min="17" max="17" width="12.7109375" style="269" hidden="1" customWidth="1"/>
    <col min="18" max="18" width="13.85546875" style="269" hidden="1" customWidth="1"/>
    <col min="19" max="47" width="8.85546875" style="269" hidden="1" customWidth="1"/>
    <col min="48" max="48" width="9" style="269" customWidth="1"/>
    <col min="49" max="49" width="17.7109375" style="269" customWidth="1"/>
    <col min="50" max="256" width="8.85546875" style="359"/>
    <col min="257" max="257" width="3.140625" style="359" customWidth="1"/>
    <col min="258" max="258" width="4.42578125" style="359" customWidth="1"/>
    <col min="259" max="259" width="7.42578125" style="359" customWidth="1"/>
    <col min="260" max="260" width="31.140625" style="359" customWidth="1"/>
    <col min="261" max="261" width="34" style="359" customWidth="1"/>
    <col min="262" max="262" width="13" style="359" customWidth="1"/>
    <col min="263" max="263" width="10.140625" style="359" customWidth="1"/>
    <col min="264" max="264" width="12.5703125" style="359" customWidth="1"/>
    <col min="265" max="265" width="0" style="359" hidden="1" customWidth="1"/>
    <col min="266" max="266" width="14" style="359" customWidth="1"/>
    <col min="267" max="267" width="17.42578125" style="359" customWidth="1"/>
    <col min="268" max="303" width="0" style="359" hidden="1" customWidth="1"/>
    <col min="304" max="304" width="9" style="359" customWidth="1"/>
    <col min="305" max="305" width="17.7109375" style="359" customWidth="1"/>
    <col min="306" max="512" width="8.85546875" style="359"/>
    <col min="513" max="513" width="3.140625" style="359" customWidth="1"/>
    <col min="514" max="514" width="4.42578125" style="359" customWidth="1"/>
    <col min="515" max="515" width="7.42578125" style="359" customWidth="1"/>
    <col min="516" max="516" width="31.140625" style="359" customWidth="1"/>
    <col min="517" max="517" width="34" style="359" customWidth="1"/>
    <col min="518" max="518" width="13" style="359" customWidth="1"/>
    <col min="519" max="519" width="10.140625" style="359" customWidth="1"/>
    <col min="520" max="520" width="12.5703125" style="359" customWidth="1"/>
    <col min="521" max="521" width="0" style="359" hidden="1" customWidth="1"/>
    <col min="522" max="522" width="14" style="359" customWidth="1"/>
    <col min="523" max="523" width="17.42578125" style="359" customWidth="1"/>
    <col min="524" max="559" width="0" style="359" hidden="1" customWidth="1"/>
    <col min="560" max="560" width="9" style="359" customWidth="1"/>
    <col min="561" max="561" width="17.7109375" style="359" customWidth="1"/>
    <col min="562" max="768" width="8.85546875" style="359"/>
    <col min="769" max="769" width="3.140625" style="359" customWidth="1"/>
    <col min="770" max="770" width="4.42578125" style="359" customWidth="1"/>
    <col min="771" max="771" width="7.42578125" style="359" customWidth="1"/>
    <col min="772" max="772" width="31.140625" style="359" customWidth="1"/>
    <col min="773" max="773" width="34" style="359" customWidth="1"/>
    <col min="774" max="774" width="13" style="359" customWidth="1"/>
    <col min="775" max="775" width="10.140625" style="359" customWidth="1"/>
    <col min="776" max="776" width="12.5703125" style="359" customWidth="1"/>
    <col min="777" max="777" width="0" style="359" hidden="1" customWidth="1"/>
    <col min="778" max="778" width="14" style="359" customWidth="1"/>
    <col min="779" max="779" width="17.42578125" style="359" customWidth="1"/>
    <col min="780" max="815" width="0" style="359" hidden="1" customWidth="1"/>
    <col min="816" max="816" width="9" style="359" customWidth="1"/>
    <col min="817" max="817" width="17.7109375" style="359" customWidth="1"/>
    <col min="818" max="1024" width="8.85546875" style="359"/>
    <col min="1025" max="1025" width="3.140625" style="359" customWidth="1"/>
    <col min="1026" max="1026" width="4.42578125" style="359" customWidth="1"/>
    <col min="1027" max="1027" width="7.42578125" style="359" customWidth="1"/>
    <col min="1028" max="1028" width="31.140625" style="359" customWidth="1"/>
    <col min="1029" max="1029" width="34" style="359" customWidth="1"/>
    <col min="1030" max="1030" width="13" style="359" customWidth="1"/>
    <col min="1031" max="1031" width="10.140625" style="359" customWidth="1"/>
    <col min="1032" max="1032" width="12.5703125" style="359" customWidth="1"/>
    <col min="1033" max="1033" width="0" style="359" hidden="1" customWidth="1"/>
    <col min="1034" max="1034" width="14" style="359" customWidth="1"/>
    <col min="1035" max="1035" width="17.42578125" style="359" customWidth="1"/>
    <col min="1036" max="1071" width="0" style="359" hidden="1" customWidth="1"/>
    <col min="1072" max="1072" width="9" style="359" customWidth="1"/>
    <col min="1073" max="1073" width="17.7109375" style="359" customWidth="1"/>
    <col min="1074" max="1280" width="8.85546875" style="359"/>
    <col min="1281" max="1281" width="3.140625" style="359" customWidth="1"/>
    <col min="1282" max="1282" width="4.42578125" style="359" customWidth="1"/>
    <col min="1283" max="1283" width="7.42578125" style="359" customWidth="1"/>
    <col min="1284" max="1284" width="31.140625" style="359" customWidth="1"/>
    <col min="1285" max="1285" width="34" style="359" customWidth="1"/>
    <col min="1286" max="1286" width="13" style="359" customWidth="1"/>
    <col min="1287" max="1287" width="10.140625" style="359" customWidth="1"/>
    <col min="1288" max="1288" width="12.5703125" style="359" customWidth="1"/>
    <col min="1289" max="1289" width="0" style="359" hidden="1" customWidth="1"/>
    <col min="1290" max="1290" width="14" style="359" customWidth="1"/>
    <col min="1291" max="1291" width="17.42578125" style="359" customWidth="1"/>
    <col min="1292" max="1327" width="0" style="359" hidden="1" customWidth="1"/>
    <col min="1328" max="1328" width="9" style="359" customWidth="1"/>
    <col min="1329" max="1329" width="17.7109375" style="359" customWidth="1"/>
    <col min="1330" max="1536" width="8.85546875" style="359"/>
    <col min="1537" max="1537" width="3.140625" style="359" customWidth="1"/>
    <col min="1538" max="1538" width="4.42578125" style="359" customWidth="1"/>
    <col min="1539" max="1539" width="7.42578125" style="359" customWidth="1"/>
    <col min="1540" max="1540" width="31.140625" style="359" customWidth="1"/>
    <col min="1541" max="1541" width="34" style="359" customWidth="1"/>
    <col min="1542" max="1542" width="13" style="359" customWidth="1"/>
    <col min="1543" max="1543" width="10.140625" style="359" customWidth="1"/>
    <col min="1544" max="1544" width="12.5703125" style="359" customWidth="1"/>
    <col min="1545" max="1545" width="0" style="359" hidden="1" customWidth="1"/>
    <col min="1546" max="1546" width="14" style="359" customWidth="1"/>
    <col min="1547" max="1547" width="17.42578125" style="359" customWidth="1"/>
    <col min="1548" max="1583" width="0" style="359" hidden="1" customWidth="1"/>
    <col min="1584" max="1584" width="9" style="359" customWidth="1"/>
    <col min="1585" max="1585" width="17.7109375" style="359" customWidth="1"/>
    <col min="1586" max="1792" width="8.85546875" style="359"/>
    <col min="1793" max="1793" width="3.140625" style="359" customWidth="1"/>
    <col min="1794" max="1794" width="4.42578125" style="359" customWidth="1"/>
    <col min="1795" max="1795" width="7.42578125" style="359" customWidth="1"/>
    <col min="1796" max="1796" width="31.140625" style="359" customWidth="1"/>
    <col min="1797" max="1797" width="34" style="359" customWidth="1"/>
    <col min="1798" max="1798" width="13" style="359" customWidth="1"/>
    <col min="1799" max="1799" width="10.140625" style="359" customWidth="1"/>
    <col min="1800" max="1800" width="12.5703125" style="359" customWidth="1"/>
    <col min="1801" max="1801" width="0" style="359" hidden="1" customWidth="1"/>
    <col min="1802" max="1802" width="14" style="359" customWidth="1"/>
    <col min="1803" max="1803" width="17.42578125" style="359" customWidth="1"/>
    <col min="1804" max="1839" width="0" style="359" hidden="1" customWidth="1"/>
    <col min="1840" max="1840" width="9" style="359" customWidth="1"/>
    <col min="1841" max="1841" width="17.7109375" style="359" customWidth="1"/>
    <col min="1842" max="2048" width="8.85546875" style="359"/>
    <col min="2049" max="2049" width="3.140625" style="359" customWidth="1"/>
    <col min="2050" max="2050" width="4.42578125" style="359" customWidth="1"/>
    <col min="2051" max="2051" width="7.42578125" style="359" customWidth="1"/>
    <col min="2052" max="2052" width="31.140625" style="359" customWidth="1"/>
    <col min="2053" max="2053" width="34" style="359" customWidth="1"/>
    <col min="2054" max="2054" width="13" style="359" customWidth="1"/>
    <col min="2055" max="2055" width="10.140625" style="359" customWidth="1"/>
    <col min="2056" max="2056" width="12.5703125" style="359" customWidth="1"/>
    <col min="2057" max="2057" width="0" style="359" hidden="1" customWidth="1"/>
    <col min="2058" max="2058" width="14" style="359" customWidth="1"/>
    <col min="2059" max="2059" width="17.42578125" style="359" customWidth="1"/>
    <col min="2060" max="2095" width="0" style="359" hidden="1" customWidth="1"/>
    <col min="2096" max="2096" width="9" style="359" customWidth="1"/>
    <col min="2097" max="2097" width="17.7109375" style="359" customWidth="1"/>
    <col min="2098" max="2304" width="8.85546875" style="359"/>
    <col min="2305" max="2305" width="3.140625" style="359" customWidth="1"/>
    <col min="2306" max="2306" width="4.42578125" style="359" customWidth="1"/>
    <col min="2307" max="2307" width="7.42578125" style="359" customWidth="1"/>
    <col min="2308" max="2308" width="31.140625" style="359" customWidth="1"/>
    <col min="2309" max="2309" width="34" style="359" customWidth="1"/>
    <col min="2310" max="2310" width="13" style="359" customWidth="1"/>
    <col min="2311" max="2311" width="10.140625" style="359" customWidth="1"/>
    <col min="2312" max="2312" width="12.5703125" style="359" customWidth="1"/>
    <col min="2313" max="2313" width="0" style="359" hidden="1" customWidth="1"/>
    <col min="2314" max="2314" width="14" style="359" customWidth="1"/>
    <col min="2315" max="2315" width="17.42578125" style="359" customWidth="1"/>
    <col min="2316" max="2351" width="0" style="359" hidden="1" customWidth="1"/>
    <col min="2352" max="2352" width="9" style="359" customWidth="1"/>
    <col min="2353" max="2353" width="17.7109375" style="359" customWidth="1"/>
    <col min="2354" max="2560" width="8.85546875" style="359"/>
    <col min="2561" max="2561" width="3.140625" style="359" customWidth="1"/>
    <col min="2562" max="2562" width="4.42578125" style="359" customWidth="1"/>
    <col min="2563" max="2563" width="7.42578125" style="359" customWidth="1"/>
    <col min="2564" max="2564" width="31.140625" style="359" customWidth="1"/>
    <col min="2565" max="2565" width="34" style="359" customWidth="1"/>
    <col min="2566" max="2566" width="13" style="359" customWidth="1"/>
    <col min="2567" max="2567" width="10.140625" style="359" customWidth="1"/>
    <col min="2568" max="2568" width="12.5703125" style="359" customWidth="1"/>
    <col min="2569" max="2569" width="0" style="359" hidden="1" customWidth="1"/>
    <col min="2570" max="2570" width="14" style="359" customWidth="1"/>
    <col min="2571" max="2571" width="17.42578125" style="359" customWidth="1"/>
    <col min="2572" max="2607" width="0" style="359" hidden="1" customWidth="1"/>
    <col min="2608" max="2608" width="9" style="359" customWidth="1"/>
    <col min="2609" max="2609" width="17.7109375" style="359" customWidth="1"/>
    <col min="2610" max="2816" width="8.85546875" style="359"/>
    <col min="2817" max="2817" width="3.140625" style="359" customWidth="1"/>
    <col min="2818" max="2818" width="4.42578125" style="359" customWidth="1"/>
    <col min="2819" max="2819" width="7.42578125" style="359" customWidth="1"/>
    <col min="2820" max="2820" width="31.140625" style="359" customWidth="1"/>
    <col min="2821" max="2821" width="34" style="359" customWidth="1"/>
    <col min="2822" max="2822" width="13" style="359" customWidth="1"/>
    <col min="2823" max="2823" width="10.140625" style="359" customWidth="1"/>
    <col min="2824" max="2824" width="12.5703125" style="359" customWidth="1"/>
    <col min="2825" max="2825" width="0" style="359" hidden="1" customWidth="1"/>
    <col min="2826" max="2826" width="14" style="359" customWidth="1"/>
    <col min="2827" max="2827" width="17.42578125" style="359" customWidth="1"/>
    <col min="2828" max="2863" width="0" style="359" hidden="1" customWidth="1"/>
    <col min="2864" max="2864" width="9" style="359" customWidth="1"/>
    <col min="2865" max="2865" width="17.7109375" style="359" customWidth="1"/>
    <col min="2866" max="3072" width="8.85546875" style="359"/>
    <col min="3073" max="3073" width="3.140625" style="359" customWidth="1"/>
    <col min="3074" max="3074" width="4.42578125" style="359" customWidth="1"/>
    <col min="3075" max="3075" width="7.42578125" style="359" customWidth="1"/>
    <col min="3076" max="3076" width="31.140625" style="359" customWidth="1"/>
    <col min="3077" max="3077" width="34" style="359" customWidth="1"/>
    <col min="3078" max="3078" width="13" style="359" customWidth="1"/>
    <col min="3079" max="3079" width="10.140625" style="359" customWidth="1"/>
    <col min="3080" max="3080" width="12.5703125" style="359" customWidth="1"/>
    <col min="3081" max="3081" width="0" style="359" hidden="1" customWidth="1"/>
    <col min="3082" max="3082" width="14" style="359" customWidth="1"/>
    <col min="3083" max="3083" width="17.42578125" style="359" customWidth="1"/>
    <col min="3084" max="3119" width="0" style="359" hidden="1" customWidth="1"/>
    <col min="3120" max="3120" width="9" style="359" customWidth="1"/>
    <col min="3121" max="3121" width="17.7109375" style="359" customWidth="1"/>
    <col min="3122" max="3328" width="8.85546875" style="359"/>
    <col min="3329" max="3329" width="3.140625" style="359" customWidth="1"/>
    <col min="3330" max="3330" width="4.42578125" style="359" customWidth="1"/>
    <col min="3331" max="3331" width="7.42578125" style="359" customWidth="1"/>
    <col min="3332" max="3332" width="31.140625" style="359" customWidth="1"/>
    <col min="3333" max="3333" width="34" style="359" customWidth="1"/>
    <col min="3334" max="3334" width="13" style="359" customWidth="1"/>
    <col min="3335" max="3335" width="10.140625" style="359" customWidth="1"/>
    <col min="3336" max="3336" width="12.5703125" style="359" customWidth="1"/>
    <col min="3337" max="3337" width="0" style="359" hidden="1" customWidth="1"/>
    <col min="3338" max="3338" width="14" style="359" customWidth="1"/>
    <col min="3339" max="3339" width="17.42578125" style="359" customWidth="1"/>
    <col min="3340" max="3375" width="0" style="359" hidden="1" customWidth="1"/>
    <col min="3376" max="3376" width="9" style="359" customWidth="1"/>
    <col min="3377" max="3377" width="17.7109375" style="359" customWidth="1"/>
    <col min="3378" max="3584" width="8.85546875" style="359"/>
    <col min="3585" max="3585" width="3.140625" style="359" customWidth="1"/>
    <col min="3586" max="3586" width="4.42578125" style="359" customWidth="1"/>
    <col min="3587" max="3587" width="7.42578125" style="359" customWidth="1"/>
    <col min="3588" max="3588" width="31.140625" style="359" customWidth="1"/>
    <col min="3589" max="3589" width="34" style="359" customWidth="1"/>
    <col min="3590" max="3590" width="13" style="359" customWidth="1"/>
    <col min="3591" max="3591" width="10.140625" style="359" customWidth="1"/>
    <col min="3592" max="3592" width="12.5703125" style="359" customWidth="1"/>
    <col min="3593" max="3593" width="0" style="359" hidden="1" customWidth="1"/>
    <col min="3594" max="3594" width="14" style="359" customWidth="1"/>
    <col min="3595" max="3595" width="17.42578125" style="359" customWidth="1"/>
    <col min="3596" max="3631" width="0" style="359" hidden="1" customWidth="1"/>
    <col min="3632" max="3632" width="9" style="359" customWidth="1"/>
    <col min="3633" max="3633" width="17.7109375" style="359" customWidth="1"/>
    <col min="3634" max="3840" width="8.85546875" style="359"/>
    <col min="3841" max="3841" width="3.140625" style="359" customWidth="1"/>
    <col min="3842" max="3842" width="4.42578125" style="359" customWidth="1"/>
    <col min="3843" max="3843" width="7.42578125" style="359" customWidth="1"/>
    <col min="3844" max="3844" width="31.140625" style="359" customWidth="1"/>
    <col min="3845" max="3845" width="34" style="359" customWidth="1"/>
    <col min="3846" max="3846" width="13" style="359" customWidth="1"/>
    <col min="3847" max="3847" width="10.140625" style="359" customWidth="1"/>
    <col min="3848" max="3848" width="12.5703125" style="359" customWidth="1"/>
    <col min="3849" max="3849" width="0" style="359" hidden="1" customWidth="1"/>
    <col min="3850" max="3850" width="14" style="359" customWidth="1"/>
    <col min="3851" max="3851" width="17.42578125" style="359" customWidth="1"/>
    <col min="3852" max="3887" width="0" style="359" hidden="1" customWidth="1"/>
    <col min="3888" max="3888" width="9" style="359" customWidth="1"/>
    <col min="3889" max="3889" width="17.7109375" style="359" customWidth="1"/>
    <col min="3890" max="4096" width="8.85546875" style="359"/>
    <col min="4097" max="4097" width="3.140625" style="359" customWidth="1"/>
    <col min="4098" max="4098" width="4.42578125" style="359" customWidth="1"/>
    <col min="4099" max="4099" width="7.42578125" style="359" customWidth="1"/>
    <col min="4100" max="4100" width="31.140625" style="359" customWidth="1"/>
    <col min="4101" max="4101" width="34" style="359" customWidth="1"/>
    <col min="4102" max="4102" width="13" style="359" customWidth="1"/>
    <col min="4103" max="4103" width="10.140625" style="359" customWidth="1"/>
    <col min="4104" max="4104" width="12.5703125" style="359" customWidth="1"/>
    <col min="4105" max="4105" width="0" style="359" hidden="1" customWidth="1"/>
    <col min="4106" max="4106" width="14" style="359" customWidth="1"/>
    <col min="4107" max="4107" width="17.42578125" style="359" customWidth="1"/>
    <col min="4108" max="4143" width="0" style="359" hidden="1" customWidth="1"/>
    <col min="4144" max="4144" width="9" style="359" customWidth="1"/>
    <col min="4145" max="4145" width="17.7109375" style="359" customWidth="1"/>
    <col min="4146" max="4352" width="8.85546875" style="359"/>
    <col min="4353" max="4353" width="3.140625" style="359" customWidth="1"/>
    <col min="4354" max="4354" width="4.42578125" style="359" customWidth="1"/>
    <col min="4355" max="4355" width="7.42578125" style="359" customWidth="1"/>
    <col min="4356" max="4356" width="31.140625" style="359" customWidth="1"/>
    <col min="4357" max="4357" width="34" style="359" customWidth="1"/>
    <col min="4358" max="4358" width="13" style="359" customWidth="1"/>
    <col min="4359" max="4359" width="10.140625" style="359" customWidth="1"/>
    <col min="4360" max="4360" width="12.5703125" style="359" customWidth="1"/>
    <col min="4361" max="4361" width="0" style="359" hidden="1" customWidth="1"/>
    <col min="4362" max="4362" width="14" style="359" customWidth="1"/>
    <col min="4363" max="4363" width="17.42578125" style="359" customWidth="1"/>
    <col min="4364" max="4399" width="0" style="359" hidden="1" customWidth="1"/>
    <col min="4400" max="4400" width="9" style="359" customWidth="1"/>
    <col min="4401" max="4401" width="17.7109375" style="359" customWidth="1"/>
    <col min="4402" max="4608" width="8.85546875" style="359"/>
    <col min="4609" max="4609" width="3.140625" style="359" customWidth="1"/>
    <col min="4610" max="4610" width="4.42578125" style="359" customWidth="1"/>
    <col min="4611" max="4611" width="7.42578125" style="359" customWidth="1"/>
    <col min="4612" max="4612" width="31.140625" style="359" customWidth="1"/>
    <col min="4613" max="4613" width="34" style="359" customWidth="1"/>
    <col min="4614" max="4614" width="13" style="359" customWidth="1"/>
    <col min="4615" max="4615" width="10.140625" style="359" customWidth="1"/>
    <col min="4616" max="4616" width="12.5703125" style="359" customWidth="1"/>
    <col min="4617" max="4617" width="0" style="359" hidden="1" customWidth="1"/>
    <col min="4618" max="4618" width="14" style="359" customWidth="1"/>
    <col min="4619" max="4619" width="17.42578125" style="359" customWidth="1"/>
    <col min="4620" max="4655" width="0" style="359" hidden="1" customWidth="1"/>
    <col min="4656" max="4656" width="9" style="359" customWidth="1"/>
    <col min="4657" max="4657" width="17.7109375" style="359" customWidth="1"/>
    <col min="4658" max="4864" width="8.85546875" style="359"/>
    <col min="4865" max="4865" width="3.140625" style="359" customWidth="1"/>
    <col min="4866" max="4866" width="4.42578125" style="359" customWidth="1"/>
    <col min="4867" max="4867" width="7.42578125" style="359" customWidth="1"/>
    <col min="4868" max="4868" width="31.140625" style="359" customWidth="1"/>
    <col min="4869" max="4869" width="34" style="359" customWidth="1"/>
    <col min="4870" max="4870" width="13" style="359" customWidth="1"/>
    <col min="4871" max="4871" width="10.140625" style="359" customWidth="1"/>
    <col min="4872" max="4872" width="12.5703125" style="359" customWidth="1"/>
    <col min="4873" max="4873" width="0" style="359" hidden="1" customWidth="1"/>
    <col min="4874" max="4874" width="14" style="359" customWidth="1"/>
    <col min="4875" max="4875" width="17.42578125" style="359" customWidth="1"/>
    <col min="4876" max="4911" width="0" style="359" hidden="1" customWidth="1"/>
    <col min="4912" max="4912" width="9" style="359" customWidth="1"/>
    <col min="4913" max="4913" width="17.7109375" style="359" customWidth="1"/>
    <col min="4914" max="5120" width="8.85546875" style="359"/>
    <col min="5121" max="5121" width="3.140625" style="359" customWidth="1"/>
    <col min="5122" max="5122" width="4.42578125" style="359" customWidth="1"/>
    <col min="5123" max="5123" width="7.42578125" style="359" customWidth="1"/>
    <col min="5124" max="5124" width="31.140625" style="359" customWidth="1"/>
    <col min="5125" max="5125" width="34" style="359" customWidth="1"/>
    <col min="5126" max="5126" width="13" style="359" customWidth="1"/>
    <col min="5127" max="5127" width="10.140625" style="359" customWidth="1"/>
    <col min="5128" max="5128" width="12.5703125" style="359" customWidth="1"/>
    <col min="5129" max="5129" width="0" style="359" hidden="1" customWidth="1"/>
    <col min="5130" max="5130" width="14" style="359" customWidth="1"/>
    <col min="5131" max="5131" width="17.42578125" style="359" customWidth="1"/>
    <col min="5132" max="5167" width="0" style="359" hidden="1" customWidth="1"/>
    <col min="5168" max="5168" width="9" style="359" customWidth="1"/>
    <col min="5169" max="5169" width="17.7109375" style="359" customWidth="1"/>
    <col min="5170" max="5376" width="8.85546875" style="359"/>
    <col min="5377" max="5377" width="3.140625" style="359" customWidth="1"/>
    <col min="5378" max="5378" width="4.42578125" style="359" customWidth="1"/>
    <col min="5379" max="5379" width="7.42578125" style="359" customWidth="1"/>
    <col min="5380" max="5380" width="31.140625" style="359" customWidth="1"/>
    <col min="5381" max="5381" width="34" style="359" customWidth="1"/>
    <col min="5382" max="5382" width="13" style="359" customWidth="1"/>
    <col min="5383" max="5383" width="10.140625" style="359" customWidth="1"/>
    <col min="5384" max="5384" width="12.5703125" style="359" customWidth="1"/>
    <col min="5385" max="5385" width="0" style="359" hidden="1" customWidth="1"/>
    <col min="5386" max="5386" width="14" style="359" customWidth="1"/>
    <col min="5387" max="5387" width="17.42578125" style="359" customWidth="1"/>
    <col min="5388" max="5423" width="0" style="359" hidden="1" customWidth="1"/>
    <col min="5424" max="5424" width="9" style="359" customWidth="1"/>
    <col min="5425" max="5425" width="17.7109375" style="359" customWidth="1"/>
    <col min="5426" max="5632" width="8.85546875" style="359"/>
    <col min="5633" max="5633" width="3.140625" style="359" customWidth="1"/>
    <col min="5634" max="5634" width="4.42578125" style="359" customWidth="1"/>
    <col min="5635" max="5635" width="7.42578125" style="359" customWidth="1"/>
    <col min="5636" max="5636" width="31.140625" style="359" customWidth="1"/>
    <col min="5637" max="5637" width="34" style="359" customWidth="1"/>
    <col min="5638" max="5638" width="13" style="359" customWidth="1"/>
    <col min="5639" max="5639" width="10.140625" style="359" customWidth="1"/>
    <col min="5640" max="5640" width="12.5703125" style="359" customWidth="1"/>
    <col min="5641" max="5641" width="0" style="359" hidden="1" customWidth="1"/>
    <col min="5642" max="5642" width="14" style="359" customWidth="1"/>
    <col min="5643" max="5643" width="17.42578125" style="359" customWidth="1"/>
    <col min="5644" max="5679" width="0" style="359" hidden="1" customWidth="1"/>
    <col min="5680" max="5680" width="9" style="359" customWidth="1"/>
    <col min="5681" max="5681" width="17.7109375" style="359" customWidth="1"/>
    <col min="5682" max="5888" width="8.85546875" style="359"/>
    <col min="5889" max="5889" width="3.140625" style="359" customWidth="1"/>
    <col min="5890" max="5890" width="4.42578125" style="359" customWidth="1"/>
    <col min="5891" max="5891" width="7.42578125" style="359" customWidth="1"/>
    <col min="5892" max="5892" width="31.140625" style="359" customWidth="1"/>
    <col min="5893" max="5893" width="34" style="359" customWidth="1"/>
    <col min="5894" max="5894" width="13" style="359" customWidth="1"/>
    <col min="5895" max="5895" width="10.140625" style="359" customWidth="1"/>
    <col min="5896" max="5896" width="12.5703125" style="359" customWidth="1"/>
    <col min="5897" max="5897" width="0" style="359" hidden="1" customWidth="1"/>
    <col min="5898" max="5898" width="14" style="359" customWidth="1"/>
    <col min="5899" max="5899" width="17.42578125" style="359" customWidth="1"/>
    <col min="5900" max="5935" width="0" style="359" hidden="1" customWidth="1"/>
    <col min="5936" max="5936" width="9" style="359" customWidth="1"/>
    <col min="5937" max="5937" width="17.7109375" style="359" customWidth="1"/>
    <col min="5938" max="6144" width="8.85546875" style="359"/>
    <col min="6145" max="6145" width="3.140625" style="359" customWidth="1"/>
    <col min="6146" max="6146" width="4.42578125" style="359" customWidth="1"/>
    <col min="6147" max="6147" width="7.42578125" style="359" customWidth="1"/>
    <col min="6148" max="6148" width="31.140625" style="359" customWidth="1"/>
    <col min="6149" max="6149" width="34" style="359" customWidth="1"/>
    <col min="6150" max="6150" width="13" style="359" customWidth="1"/>
    <col min="6151" max="6151" width="10.140625" style="359" customWidth="1"/>
    <col min="6152" max="6152" width="12.5703125" style="359" customWidth="1"/>
    <col min="6153" max="6153" width="0" style="359" hidden="1" customWidth="1"/>
    <col min="6154" max="6154" width="14" style="359" customWidth="1"/>
    <col min="6155" max="6155" width="17.42578125" style="359" customWidth="1"/>
    <col min="6156" max="6191" width="0" style="359" hidden="1" customWidth="1"/>
    <col min="6192" max="6192" width="9" style="359" customWidth="1"/>
    <col min="6193" max="6193" width="17.7109375" style="359" customWidth="1"/>
    <col min="6194" max="6400" width="8.85546875" style="359"/>
    <col min="6401" max="6401" width="3.140625" style="359" customWidth="1"/>
    <col min="6402" max="6402" width="4.42578125" style="359" customWidth="1"/>
    <col min="6403" max="6403" width="7.42578125" style="359" customWidth="1"/>
    <col min="6404" max="6404" width="31.140625" style="359" customWidth="1"/>
    <col min="6405" max="6405" width="34" style="359" customWidth="1"/>
    <col min="6406" max="6406" width="13" style="359" customWidth="1"/>
    <col min="6407" max="6407" width="10.140625" style="359" customWidth="1"/>
    <col min="6408" max="6408" width="12.5703125" style="359" customWidth="1"/>
    <col min="6409" max="6409" width="0" style="359" hidden="1" customWidth="1"/>
    <col min="6410" max="6410" width="14" style="359" customWidth="1"/>
    <col min="6411" max="6411" width="17.42578125" style="359" customWidth="1"/>
    <col min="6412" max="6447" width="0" style="359" hidden="1" customWidth="1"/>
    <col min="6448" max="6448" width="9" style="359" customWidth="1"/>
    <col min="6449" max="6449" width="17.7109375" style="359" customWidth="1"/>
    <col min="6450" max="6656" width="8.85546875" style="359"/>
    <col min="6657" max="6657" width="3.140625" style="359" customWidth="1"/>
    <col min="6658" max="6658" width="4.42578125" style="359" customWidth="1"/>
    <col min="6659" max="6659" width="7.42578125" style="359" customWidth="1"/>
    <col min="6660" max="6660" width="31.140625" style="359" customWidth="1"/>
    <col min="6661" max="6661" width="34" style="359" customWidth="1"/>
    <col min="6662" max="6662" width="13" style="359" customWidth="1"/>
    <col min="6663" max="6663" width="10.140625" style="359" customWidth="1"/>
    <col min="6664" max="6664" width="12.5703125" style="359" customWidth="1"/>
    <col min="6665" max="6665" width="0" style="359" hidden="1" customWidth="1"/>
    <col min="6666" max="6666" width="14" style="359" customWidth="1"/>
    <col min="6667" max="6667" width="17.42578125" style="359" customWidth="1"/>
    <col min="6668" max="6703" width="0" style="359" hidden="1" customWidth="1"/>
    <col min="6704" max="6704" width="9" style="359" customWidth="1"/>
    <col min="6705" max="6705" width="17.7109375" style="359" customWidth="1"/>
    <col min="6706" max="6912" width="8.85546875" style="359"/>
    <col min="6913" max="6913" width="3.140625" style="359" customWidth="1"/>
    <col min="6914" max="6914" width="4.42578125" style="359" customWidth="1"/>
    <col min="6915" max="6915" width="7.42578125" style="359" customWidth="1"/>
    <col min="6916" max="6916" width="31.140625" style="359" customWidth="1"/>
    <col min="6917" max="6917" width="34" style="359" customWidth="1"/>
    <col min="6918" max="6918" width="13" style="359" customWidth="1"/>
    <col min="6919" max="6919" width="10.140625" style="359" customWidth="1"/>
    <col min="6920" max="6920" width="12.5703125" style="359" customWidth="1"/>
    <col min="6921" max="6921" width="0" style="359" hidden="1" customWidth="1"/>
    <col min="6922" max="6922" width="14" style="359" customWidth="1"/>
    <col min="6923" max="6923" width="17.42578125" style="359" customWidth="1"/>
    <col min="6924" max="6959" width="0" style="359" hidden="1" customWidth="1"/>
    <col min="6960" max="6960" width="9" style="359" customWidth="1"/>
    <col min="6961" max="6961" width="17.7109375" style="359" customWidth="1"/>
    <col min="6962" max="7168" width="8.85546875" style="359"/>
    <col min="7169" max="7169" width="3.140625" style="359" customWidth="1"/>
    <col min="7170" max="7170" width="4.42578125" style="359" customWidth="1"/>
    <col min="7171" max="7171" width="7.42578125" style="359" customWidth="1"/>
    <col min="7172" max="7172" width="31.140625" style="359" customWidth="1"/>
    <col min="7173" max="7173" width="34" style="359" customWidth="1"/>
    <col min="7174" max="7174" width="13" style="359" customWidth="1"/>
    <col min="7175" max="7175" width="10.140625" style="359" customWidth="1"/>
    <col min="7176" max="7176" width="12.5703125" style="359" customWidth="1"/>
    <col min="7177" max="7177" width="0" style="359" hidden="1" customWidth="1"/>
    <col min="7178" max="7178" width="14" style="359" customWidth="1"/>
    <col min="7179" max="7179" width="17.42578125" style="359" customWidth="1"/>
    <col min="7180" max="7215" width="0" style="359" hidden="1" customWidth="1"/>
    <col min="7216" max="7216" width="9" style="359" customWidth="1"/>
    <col min="7217" max="7217" width="17.7109375" style="359" customWidth="1"/>
    <col min="7218" max="7424" width="8.85546875" style="359"/>
    <col min="7425" max="7425" width="3.140625" style="359" customWidth="1"/>
    <col min="7426" max="7426" width="4.42578125" style="359" customWidth="1"/>
    <col min="7427" max="7427" width="7.42578125" style="359" customWidth="1"/>
    <col min="7428" max="7428" width="31.140625" style="359" customWidth="1"/>
    <col min="7429" max="7429" width="34" style="359" customWidth="1"/>
    <col min="7430" max="7430" width="13" style="359" customWidth="1"/>
    <col min="7431" max="7431" width="10.140625" style="359" customWidth="1"/>
    <col min="7432" max="7432" width="12.5703125" style="359" customWidth="1"/>
    <col min="7433" max="7433" width="0" style="359" hidden="1" customWidth="1"/>
    <col min="7434" max="7434" width="14" style="359" customWidth="1"/>
    <col min="7435" max="7435" width="17.42578125" style="359" customWidth="1"/>
    <col min="7436" max="7471" width="0" style="359" hidden="1" customWidth="1"/>
    <col min="7472" max="7472" width="9" style="359" customWidth="1"/>
    <col min="7473" max="7473" width="17.7109375" style="359" customWidth="1"/>
    <col min="7474" max="7680" width="8.85546875" style="359"/>
    <col min="7681" max="7681" width="3.140625" style="359" customWidth="1"/>
    <col min="7682" max="7682" width="4.42578125" style="359" customWidth="1"/>
    <col min="7683" max="7683" width="7.42578125" style="359" customWidth="1"/>
    <col min="7684" max="7684" width="31.140625" style="359" customWidth="1"/>
    <col min="7685" max="7685" width="34" style="359" customWidth="1"/>
    <col min="7686" max="7686" width="13" style="359" customWidth="1"/>
    <col min="7687" max="7687" width="10.140625" style="359" customWidth="1"/>
    <col min="7688" max="7688" width="12.5703125" style="359" customWidth="1"/>
    <col min="7689" max="7689" width="0" style="359" hidden="1" customWidth="1"/>
    <col min="7690" max="7690" width="14" style="359" customWidth="1"/>
    <col min="7691" max="7691" width="17.42578125" style="359" customWidth="1"/>
    <col min="7692" max="7727" width="0" style="359" hidden="1" customWidth="1"/>
    <col min="7728" max="7728" width="9" style="359" customWidth="1"/>
    <col min="7729" max="7729" width="17.7109375" style="359" customWidth="1"/>
    <col min="7730" max="7936" width="8.85546875" style="359"/>
    <col min="7937" max="7937" width="3.140625" style="359" customWidth="1"/>
    <col min="7938" max="7938" width="4.42578125" style="359" customWidth="1"/>
    <col min="7939" max="7939" width="7.42578125" style="359" customWidth="1"/>
    <col min="7940" max="7940" width="31.140625" style="359" customWidth="1"/>
    <col min="7941" max="7941" width="34" style="359" customWidth="1"/>
    <col min="7942" max="7942" width="13" style="359" customWidth="1"/>
    <col min="7943" max="7943" width="10.140625" style="359" customWidth="1"/>
    <col min="7944" max="7944" width="12.5703125" style="359" customWidth="1"/>
    <col min="7945" max="7945" width="0" style="359" hidden="1" customWidth="1"/>
    <col min="7946" max="7946" width="14" style="359" customWidth="1"/>
    <col min="7947" max="7947" width="17.42578125" style="359" customWidth="1"/>
    <col min="7948" max="7983" width="0" style="359" hidden="1" customWidth="1"/>
    <col min="7984" max="7984" width="9" style="359" customWidth="1"/>
    <col min="7985" max="7985" width="17.7109375" style="359" customWidth="1"/>
    <col min="7986" max="8192" width="8.85546875" style="359"/>
    <col min="8193" max="8193" width="3.140625" style="359" customWidth="1"/>
    <col min="8194" max="8194" width="4.42578125" style="359" customWidth="1"/>
    <col min="8195" max="8195" width="7.42578125" style="359" customWidth="1"/>
    <col min="8196" max="8196" width="31.140625" style="359" customWidth="1"/>
    <col min="8197" max="8197" width="34" style="359" customWidth="1"/>
    <col min="8198" max="8198" width="13" style="359" customWidth="1"/>
    <col min="8199" max="8199" width="10.140625" style="359" customWidth="1"/>
    <col min="8200" max="8200" width="12.5703125" style="359" customWidth="1"/>
    <col min="8201" max="8201" width="0" style="359" hidden="1" customWidth="1"/>
    <col min="8202" max="8202" width="14" style="359" customWidth="1"/>
    <col min="8203" max="8203" width="17.42578125" style="359" customWidth="1"/>
    <col min="8204" max="8239" width="0" style="359" hidden="1" customWidth="1"/>
    <col min="8240" max="8240" width="9" style="359" customWidth="1"/>
    <col min="8241" max="8241" width="17.7109375" style="359" customWidth="1"/>
    <col min="8242" max="8448" width="8.85546875" style="359"/>
    <col min="8449" max="8449" width="3.140625" style="359" customWidth="1"/>
    <col min="8450" max="8450" width="4.42578125" style="359" customWidth="1"/>
    <col min="8451" max="8451" width="7.42578125" style="359" customWidth="1"/>
    <col min="8452" max="8452" width="31.140625" style="359" customWidth="1"/>
    <col min="8453" max="8453" width="34" style="359" customWidth="1"/>
    <col min="8454" max="8454" width="13" style="359" customWidth="1"/>
    <col min="8455" max="8455" width="10.140625" style="359" customWidth="1"/>
    <col min="8456" max="8456" width="12.5703125" style="359" customWidth="1"/>
    <col min="8457" max="8457" width="0" style="359" hidden="1" customWidth="1"/>
    <col min="8458" max="8458" width="14" style="359" customWidth="1"/>
    <col min="8459" max="8459" width="17.42578125" style="359" customWidth="1"/>
    <col min="8460" max="8495" width="0" style="359" hidden="1" customWidth="1"/>
    <col min="8496" max="8496" width="9" style="359" customWidth="1"/>
    <col min="8497" max="8497" width="17.7109375" style="359" customWidth="1"/>
    <col min="8498" max="8704" width="8.85546875" style="359"/>
    <col min="8705" max="8705" width="3.140625" style="359" customWidth="1"/>
    <col min="8706" max="8706" width="4.42578125" style="359" customWidth="1"/>
    <col min="8707" max="8707" width="7.42578125" style="359" customWidth="1"/>
    <col min="8708" max="8708" width="31.140625" style="359" customWidth="1"/>
    <col min="8709" max="8709" width="34" style="359" customWidth="1"/>
    <col min="8710" max="8710" width="13" style="359" customWidth="1"/>
    <col min="8711" max="8711" width="10.140625" style="359" customWidth="1"/>
    <col min="8712" max="8712" width="12.5703125" style="359" customWidth="1"/>
    <col min="8713" max="8713" width="0" style="359" hidden="1" customWidth="1"/>
    <col min="8714" max="8714" width="14" style="359" customWidth="1"/>
    <col min="8715" max="8715" width="17.42578125" style="359" customWidth="1"/>
    <col min="8716" max="8751" width="0" style="359" hidden="1" customWidth="1"/>
    <col min="8752" max="8752" width="9" style="359" customWidth="1"/>
    <col min="8753" max="8753" width="17.7109375" style="359" customWidth="1"/>
    <col min="8754" max="8960" width="8.85546875" style="359"/>
    <col min="8961" max="8961" width="3.140625" style="359" customWidth="1"/>
    <col min="8962" max="8962" width="4.42578125" style="359" customWidth="1"/>
    <col min="8963" max="8963" width="7.42578125" style="359" customWidth="1"/>
    <col min="8964" max="8964" width="31.140625" style="359" customWidth="1"/>
    <col min="8965" max="8965" width="34" style="359" customWidth="1"/>
    <col min="8966" max="8966" width="13" style="359" customWidth="1"/>
    <col min="8967" max="8967" width="10.140625" style="359" customWidth="1"/>
    <col min="8968" max="8968" width="12.5703125" style="359" customWidth="1"/>
    <col min="8969" max="8969" width="0" style="359" hidden="1" customWidth="1"/>
    <col min="8970" max="8970" width="14" style="359" customWidth="1"/>
    <col min="8971" max="8971" width="17.42578125" style="359" customWidth="1"/>
    <col min="8972" max="9007" width="0" style="359" hidden="1" customWidth="1"/>
    <col min="9008" max="9008" width="9" style="359" customWidth="1"/>
    <col min="9009" max="9009" width="17.7109375" style="359" customWidth="1"/>
    <col min="9010" max="9216" width="8.85546875" style="359"/>
    <col min="9217" max="9217" width="3.140625" style="359" customWidth="1"/>
    <col min="9218" max="9218" width="4.42578125" style="359" customWidth="1"/>
    <col min="9219" max="9219" width="7.42578125" style="359" customWidth="1"/>
    <col min="9220" max="9220" width="31.140625" style="359" customWidth="1"/>
    <col min="9221" max="9221" width="34" style="359" customWidth="1"/>
    <col min="9222" max="9222" width="13" style="359" customWidth="1"/>
    <col min="9223" max="9223" width="10.140625" style="359" customWidth="1"/>
    <col min="9224" max="9224" width="12.5703125" style="359" customWidth="1"/>
    <col min="9225" max="9225" width="0" style="359" hidden="1" customWidth="1"/>
    <col min="9226" max="9226" width="14" style="359" customWidth="1"/>
    <col min="9227" max="9227" width="17.42578125" style="359" customWidth="1"/>
    <col min="9228" max="9263" width="0" style="359" hidden="1" customWidth="1"/>
    <col min="9264" max="9264" width="9" style="359" customWidth="1"/>
    <col min="9265" max="9265" width="17.7109375" style="359" customWidth="1"/>
    <col min="9266" max="9472" width="8.85546875" style="359"/>
    <col min="9473" max="9473" width="3.140625" style="359" customWidth="1"/>
    <col min="9474" max="9474" width="4.42578125" style="359" customWidth="1"/>
    <col min="9475" max="9475" width="7.42578125" style="359" customWidth="1"/>
    <col min="9476" max="9476" width="31.140625" style="359" customWidth="1"/>
    <col min="9477" max="9477" width="34" style="359" customWidth="1"/>
    <col min="9478" max="9478" width="13" style="359" customWidth="1"/>
    <col min="9479" max="9479" width="10.140625" style="359" customWidth="1"/>
    <col min="9480" max="9480" width="12.5703125" style="359" customWidth="1"/>
    <col min="9481" max="9481" width="0" style="359" hidden="1" customWidth="1"/>
    <col min="9482" max="9482" width="14" style="359" customWidth="1"/>
    <col min="9483" max="9483" width="17.42578125" style="359" customWidth="1"/>
    <col min="9484" max="9519" width="0" style="359" hidden="1" customWidth="1"/>
    <col min="9520" max="9520" width="9" style="359" customWidth="1"/>
    <col min="9521" max="9521" width="17.7109375" style="359" customWidth="1"/>
    <col min="9522" max="9728" width="8.85546875" style="359"/>
    <col min="9729" max="9729" width="3.140625" style="359" customWidth="1"/>
    <col min="9730" max="9730" width="4.42578125" style="359" customWidth="1"/>
    <col min="9731" max="9731" width="7.42578125" style="359" customWidth="1"/>
    <col min="9732" max="9732" width="31.140625" style="359" customWidth="1"/>
    <col min="9733" max="9733" width="34" style="359" customWidth="1"/>
    <col min="9734" max="9734" width="13" style="359" customWidth="1"/>
    <col min="9735" max="9735" width="10.140625" style="359" customWidth="1"/>
    <col min="9736" max="9736" width="12.5703125" style="359" customWidth="1"/>
    <col min="9737" max="9737" width="0" style="359" hidden="1" customWidth="1"/>
    <col min="9738" max="9738" width="14" style="359" customWidth="1"/>
    <col min="9739" max="9739" width="17.42578125" style="359" customWidth="1"/>
    <col min="9740" max="9775" width="0" style="359" hidden="1" customWidth="1"/>
    <col min="9776" max="9776" width="9" style="359" customWidth="1"/>
    <col min="9777" max="9777" width="17.7109375" style="359" customWidth="1"/>
    <col min="9778" max="9984" width="8.85546875" style="359"/>
    <col min="9985" max="9985" width="3.140625" style="359" customWidth="1"/>
    <col min="9986" max="9986" width="4.42578125" style="359" customWidth="1"/>
    <col min="9987" max="9987" width="7.42578125" style="359" customWidth="1"/>
    <col min="9988" max="9988" width="31.140625" style="359" customWidth="1"/>
    <col min="9989" max="9989" width="34" style="359" customWidth="1"/>
    <col min="9990" max="9990" width="13" style="359" customWidth="1"/>
    <col min="9991" max="9991" width="10.140625" style="359" customWidth="1"/>
    <col min="9992" max="9992" width="12.5703125" style="359" customWidth="1"/>
    <col min="9993" max="9993" width="0" style="359" hidden="1" customWidth="1"/>
    <col min="9994" max="9994" width="14" style="359" customWidth="1"/>
    <col min="9995" max="9995" width="17.42578125" style="359" customWidth="1"/>
    <col min="9996" max="10031" width="0" style="359" hidden="1" customWidth="1"/>
    <col min="10032" max="10032" width="9" style="359" customWidth="1"/>
    <col min="10033" max="10033" width="17.7109375" style="359" customWidth="1"/>
    <col min="10034" max="10240" width="8.85546875" style="359"/>
    <col min="10241" max="10241" width="3.140625" style="359" customWidth="1"/>
    <col min="10242" max="10242" width="4.42578125" style="359" customWidth="1"/>
    <col min="10243" max="10243" width="7.42578125" style="359" customWidth="1"/>
    <col min="10244" max="10244" width="31.140625" style="359" customWidth="1"/>
    <col min="10245" max="10245" width="34" style="359" customWidth="1"/>
    <col min="10246" max="10246" width="13" style="359" customWidth="1"/>
    <col min="10247" max="10247" width="10.140625" style="359" customWidth="1"/>
    <col min="10248" max="10248" width="12.5703125" style="359" customWidth="1"/>
    <col min="10249" max="10249" width="0" style="359" hidden="1" customWidth="1"/>
    <col min="10250" max="10250" width="14" style="359" customWidth="1"/>
    <col min="10251" max="10251" width="17.42578125" style="359" customWidth="1"/>
    <col min="10252" max="10287" width="0" style="359" hidden="1" customWidth="1"/>
    <col min="10288" max="10288" width="9" style="359" customWidth="1"/>
    <col min="10289" max="10289" width="17.7109375" style="359" customWidth="1"/>
    <col min="10290" max="10496" width="8.85546875" style="359"/>
    <col min="10497" max="10497" width="3.140625" style="359" customWidth="1"/>
    <col min="10498" max="10498" width="4.42578125" style="359" customWidth="1"/>
    <col min="10499" max="10499" width="7.42578125" style="359" customWidth="1"/>
    <col min="10500" max="10500" width="31.140625" style="359" customWidth="1"/>
    <col min="10501" max="10501" width="34" style="359" customWidth="1"/>
    <col min="10502" max="10502" width="13" style="359" customWidth="1"/>
    <col min="10503" max="10503" width="10.140625" style="359" customWidth="1"/>
    <col min="10504" max="10504" width="12.5703125" style="359" customWidth="1"/>
    <col min="10505" max="10505" width="0" style="359" hidden="1" customWidth="1"/>
    <col min="10506" max="10506" width="14" style="359" customWidth="1"/>
    <col min="10507" max="10507" width="17.42578125" style="359" customWidth="1"/>
    <col min="10508" max="10543" width="0" style="359" hidden="1" customWidth="1"/>
    <col min="10544" max="10544" width="9" style="359" customWidth="1"/>
    <col min="10545" max="10545" width="17.7109375" style="359" customWidth="1"/>
    <col min="10546" max="10752" width="8.85546875" style="359"/>
    <col min="10753" max="10753" width="3.140625" style="359" customWidth="1"/>
    <col min="10754" max="10754" width="4.42578125" style="359" customWidth="1"/>
    <col min="10755" max="10755" width="7.42578125" style="359" customWidth="1"/>
    <col min="10756" max="10756" width="31.140625" style="359" customWidth="1"/>
    <col min="10757" max="10757" width="34" style="359" customWidth="1"/>
    <col min="10758" max="10758" width="13" style="359" customWidth="1"/>
    <col min="10759" max="10759" width="10.140625" style="359" customWidth="1"/>
    <col min="10760" max="10760" width="12.5703125" style="359" customWidth="1"/>
    <col min="10761" max="10761" width="0" style="359" hidden="1" customWidth="1"/>
    <col min="10762" max="10762" width="14" style="359" customWidth="1"/>
    <col min="10763" max="10763" width="17.42578125" style="359" customWidth="1"/>
    <col min="10764" max="10799" width="0" style="359" hidden="1" customWidth="1"/>
    <col min="10800" max="10800" width="9" style="359" customWidth="1"/>
    <col min="10801" max="10801" width="17.7109375" style="359" customWidth="1"/>
    <col min="10802" max="11008" width="8.85546875" style="359"/>
    <col min="11009" max="11009" width="3.140625" style="359" customWidth="1"/>
    <col min="11010" max="11010" width="4.42578125" style="359" customWidth="1"/>
    <col min="11011" max="11011" width="7.42578125" style="359" customWidth="1"/>
    <col min="11012" max="11012" width="31.140625" style="359" customWidth="1"/>
    <col min="11013" max="11013" width="34" style="359" customWidth="1"/>
    <col min="11014" max="11014" width="13" style="359" customWidth="1"/>
    <col min="11015" max="11015" width="10.140625" style="359" customWidth="1"/>
    <col min="11016" max="11016" width="12.5703125" style="359" customWidth="1"/>
    <col min="11017" max="11017" width="0" style="359" hidden="1" customWidth="1"/>
    <col min="11018" max="11018" width="14" style="359" customWidth="1"/>
    <col min="11019" max="11019" width="17.42578125" style="359" customWidth="1"/>
    <col min="11020" max="11055" width="0" style="359" hidden="1" customWidth="1"/>
    <col min="11056" max="11056" width="9" style="359" customWidth="1"/>
    <col min="11057" max="11057" width="17.7109375" style="359" customWidth="1"/>
    <col min="11058" max="11264" width="8.85546875" style="359"/>
    <col min="11265" max="11265" width="3.140625" style="359" customWidth="1"/>
    <col min="11266" max="11266" width="4.42578125" style="359" customWidth="1"/>
    <col min="11267" max="11267" width="7.42578125" style="359" customWidth="1"/>
    <col min="11268" max="11268" width="31.140625" style="359" customWidth="1"/>
    <col min="11269" max="11269" width="34" style="359" customWidth="1"/>
    <col min="11270" max="11270" width="13" style="359" customWidth="1"/>
    <col min="11271" max="11271" width="10.140625" style="359" customWidth="1"/>
    <col min="11272" max="11272" width="12.5703125" style="359" customWidth="1"/>
    <col min="11273" max="11273" width="0" style="359" hidden="1" customWidth="1"/>
    <col min="11274" max="11274" width="14" style="359" customWidth="1"/>
    <col min="11275" max="11275" width="17.42578125" style="359" customWidth="1"/>
    <col min="11276" max="11311" width="0" style="359" hidden="1" customWidth="1"/>
    <col min="11312" max="11312" width="9" style="359" customWidth="1"/>
    <col min="11313" max="11313" width="17.7109375" style="359" customWidth="1"/>
    <col min="11314" max="11520" width="8.85546875" style="359"/>
    <col min="11521" max="11521" width="3.140625" style="359" customWidth="1"/>
    <col min="11522" max="11522" width="4.42578125" style="359" customWidth="1"/>
    <col min="11523" max="11523" width="7.42578125" style="359" customWidth="1"/>
    <col min="11524" max="11524" width="31.140625" style="359" customWidth="1"/>
    <col min="11525" max="11525" width="34" style="359" customWidth="1"/>
    <col min="11526" max="11526" width="13" style="359" customWidth="1"/>
    <col min="11527" max="11527" width="10.140625" style="359" customWidth="1"/>
    <col min="11528" max="11528" width="12.5703125" style="359" customWidth="1"/>
    <col min="11529" max="11529" width="0" style="359" hidden="1" customWidth="1"/>
    <col min="11530" max="11530" width="14" style="359" customWidth="1"/>
    <col min="11531" max="11531" width="17.42578125" style="359" customWidth="1"/>
    <col min="11532" max="11567" width="0" style="359" hidden="1" customWidth="1"/>
    <col min="11568" max="11568" width="9" style="359" customWidth="1"/>
    <col min="11569" max="11569" width="17.7109375" style="359" customWidth="1"/>
    <col min="11570" max="11776" width="8.85546875" style="359"/>
    <col min="11777" max="11777" width="3.140625" style="359" customWidth="1"/>
    <col min="11778" max="11778" width="4.42578125" style="359" customWidth="1"/>
    <col min="11779" max="11779" width="7.42578125" style="359" customWidth="1"/>
    <col min="11780" max="11780" width="31.140625" style="359" customWidth="1"/>
    <col min="11781" max="11781" width="34" style="359" customWidth="1"/>
    <col min="11782" max="11782" width="13" style="359" customWidth="1"/>
    <col min="11783" max="11783" width="10.140625" style="359" customWidth="1"/>
    <col min="11784" max="11784" width="12.5703125" style="359" customWidth="1"/>
    <col min="11785" max="11785" width="0" style="359" hidden="1" customWidth="1"/>
    <col min="11786" max="11786" width="14" style="359" customWidth="1"/>
    <col min="11787" max="11787" width="17.42578125" style="359" customWidth="1"/>
    <col min="11788" max="11823" width="0" style="359" hidden="1" customWidth="1"/>
    <col min="11824" max="11824" width="9" style="359" customWidth="1"/>
    <col min="11825" max="11825" width="17.7109375" style="359" customWidth="1"/>
    <col min="11826" max="12032" width="8.85546875" style="359"/>
    <col min="12033" max="12033" width="3.140625" style="359" customWidth="1"/>
    <col min="12034" max="12034" width="4.42578125" style="359" customWidth="1"/>
    <col min="12035" max="12035" width="7.42578125" style="359" customWidth="1"/>
    <col min="12036" max="12036" width="31.140625" style="359" customWidth="1"/>
    <col min="12037" max="12037" width="34" style="359" customWidth="1"/>
    <col min="12038" max="12038" width="13" style="359" customWidth="1"/>
    <col min="12039" max="12039" width="10.140625" style="359" customWidth="1"/>
    <col min="12040" max="12040" width="12.5703125" style="359" customWidth="1"/>
    <col min="12041" max="12041" width="0" style="359" hidden="1" customWidth="1"/>
    <col min="12042" max="12042" width="14" style="359" customWidth="1"/>
    <col min="12043" max="12043" width="17.42578125" style="359" customWidth="1"/>
    <col min="12044" max="12079" width="0" style="359" hidden="1" customWidth="1"/>
    <col min="12080" max="12080" width="9" style="359" customWidth="1"/>
    <col min="12081" max="12081" width="17.7109375" style="359" customWidth="1"/>
    <col min="12082" max="12288" width="8.85546875" style="359"/>
    <col min="12289" max="12289" width="3.140625" style="359" customWidth="1"/>
    <col min="12290" max="12290" width="4.42578125" style="359" customWidth="1"/>
    <col min="12291" max="12291" width="7.42578125" style="359" customWidth="1"/>
    <col min="12292" max="12292" width="31.140625" style="359" customWidth="1"/>
    <col min="12293" max="12293" width="34" style="359" customWidth="1"/>
    <col min="12294" max="12294" width="13" style="359" customWidth="1"/>
    <col min="12295" max="12295" width="10.140625" style="359" customWidth="1"/>
    <col min="12296" max="12296" width="12.5703125" style="359" customWidth="1"/>
    <col min="12297" max="12297" width="0" style="359" hidden="1" customWidth="1"/>
    <col min="12298" max="12298" width="14" style="359" customWidth="1"/>
    <col min="12299" max="12299" width="17.42578125" style="359" customWidth="1"/>
    <col min="12300" max="12335" width="0" style="359" hidden="1" customWidth="1"/>
    <col min="12336" max="12336" width="9" style="359" customWidth="1"/>
    <col min="12337" max="12337" width="17.7109375" style="359" customWidth="1"/>
    <col min="12338" max="12544" width="8.85546875" style="359"/>
    <col min="12545" max="12545" width="3.140625" style="359" customWidth="1"/>
    <col min="12546" max="12546" width="4.42578125" style="359" customWidth="1"/>
    <col min="12547" max="12547" width="7.42578125" style="359" customWidth="1"/>
    <col min="12548" max="12548" width="31.140625" style="359" customWidth="1"/>
    <col min="12549" max="12549" width="34" style="359" customWidth="1"/>
    <col min="12550" max="12550" width="13" style="359" customWidth="1"/>
    <col min="12551" max="12551" width="10.140625" style="359" customWidth="1"/>
    <col min="12552" max="12552" width="12.5703125" style="359" customWidth="1"/>
    <col min="12553" max="12553" width="0" style="359" hidden="1" customWidth="1"/>
    <col min="12554" max="12554" width="14" style="359" customWidth="1"/>
    <col min="12555" max="12555" width="17.42578125" style="359" customWidth="1"/>
    <col min="12556" max="12591" width="0" style="359" hidden="1" customWidth="1"/>
    <col min="12592" max="12592" width="9" style="359" customWidth="1"/>
    <col min="12593" max="12593" width="17.7109375" style="359" customWidth="1"/>
    <col min="12594" max="12800" width="8.85546875" style="359"/>
    <col min="12801" max="12801" width="3.140625" style="359" customWidth="1"/>
    <col min="12802" max="12802" width="4.42578125" style="359" customWidth="1"/>
    <col min="12803" max="12803" width="7.42578125" style="359" customWidth="1"/>
    <col min="12804" max="12804" width="31.140625" style="359" customWidth="1"/>
    <col min="12805" max="12805" width="34" style="359" customWidth="1"/>
    <col min="12806" max="12806" width="13" style="359" customWidth="1"/>
    <col min="12807" max="12807" width="10.140625" style="359" customWidth="1"/>
    <col min="12808" max="12808" width="12.5703125" style="359" customWidth="1"/>
    <col min="12809" max="12809" width="0" style="359" hidden="1" customWidth="1"/>
    <col min="12810" max="12810" width="14" style="359" customWidth="1"/>
    <col min="12811" max="12811" width="17.42578125" style="359" customWidth="1"/>
    <col min="12812" max="12847" width="0" style="359" hidden="1" customWidth="1"/>
    <col min="12848" max="12848" width="9" style="359" customWidth="1"/>
    <col min="12849" max="12849" width="17.7109375" style="359" customWidth="1"/>
    <col min="12850" max="13056" width="8.85546875" style="359"/>
    <col min="13057" max="13057" width="3.140625" style="359" customWidth="1"/>
    <col min="13058" max="13058" width="4.42578125" style="359" customWidth="1"/>
    <col min="13059" max="13059" width="7.42578125" style="359" customWidth="1"/>
    <col min="13060" max="13060" width="31.140625" style="359" customWidth="1"/>
    <col min="13061" max="13061" width="34" style="359" customWidth="1"/>
    <col min="13062" max="13062" width="13" style="359" customWidth="1"/>
    <col min="13063" max="13063" width="10.140625" style="359" customWidth="1"/>
    <col min="13064" max="13064" width="12.5703125" style="359" customWidth="1"/>
    <col min="13065" max="13065" width="0" style="359" hidden="1" customWidth="1"/>
    <col min="13066" max="13066" width="14" style="359" customWidth="1"/>
    <col min="13067" max="13067" width="17.42578125" style="359" customWidth="1"/>
    <col min="13068" max="13103" width="0" style="359" hidden="1" customWidth="1"/>
    <col min="13104" max="13104" width="9" style="359" customWidth="1"/>
    <col min="13105" max="13105" width="17.7109375" style="359" customWidth="1"/>
    <col min="13106" max="13312" width="8.85546875" style="359"/>
    <col min="13313" max="13313" width="3.140625" style="359" customWidth="1"/>
    <col min="13314" max="13314" width="4.42578125" style="359" customWidth="1"/>
    <col min="13315" max="13315" width="7.42578125" style="359" customWidth="1"/>
    <col min="13316" max="13316" width="31.140625" style="359" customWidth="1"/>
    <col min="13317" max="13317" width="34" style="359" customWidth="1"/>
    <col min="13318" max="13318" width="13" style="359" customWidth="1"/>
    <col min="13319" max="13319" width="10.140625" style="359" customWidth="1"/>
    <col min="13320" max="13320" width="12.5703125" style="359" customWidth="1"/>
    <col min="13321" max="13321" width="0" style="359" hidden="1" customWidth="1"/>
    <col min="13322" max="13322" width="14" style="359" customWidth="1"/>
    <col min="13323" max="13323" width="17.42578125" style="359" customWidth="1"/>
    <col min="13324" max="13359" width="0" style="359" hidden="1" customWidth="1"/>
    <col min="13360" max="13360" width="9" style="359" customWidth="1"/>
    <col min="13361" max="13361" width="17.7109375" style="359" customWidth="1"/>
    <col min="13362" max="13568" width="8.85546875" style="359"/>
    <col min="13569" max="13569" width="3.140625" style="359" customWidth="1"/>
    <col min="13570" max="13570" width="4.42578125" style="359" customWidth="1"/>
    <col min="13571" max="13571" width="7.42578125" style="359" customWidth="1"/>
    <col min="13572" max="13572" width="31.140625" style="359" customWidth="1"/>
    <col min="13573" max="13573" width="34" style="359" customWidth="1"/>
    <col min="13574" max="13574" width="13" style="359" customWidth="1"/>
    <col min="13575" max="13575" width="10.140625" style="359" customWidth="1"/>
    <col min="13576" max="13576" width="12.5703125" style="359" customWidth="1"/>
    <col min="13577" max="13577" width="0" style="359" hidden="1" customWidth="1"/>
    <col min="13578" max="13578" width="14" style="359" customWidth="1"/>
    <col min="13579" max="13579" width="17.42578125" style="359" customWidth="1"/>
    <col min="13580" max="13615" width="0" style="359" hidden="1" customWidth="1"/>
    <col min="13616" max="13616" width="9" style="359" customWidth="1"/>
    <col min="13617" max="13617" width="17.7109375" style="359" customWidth="1"/>
    <col min="13618" max="13824" width="8.85546875" style="359"/>
    <col min="13825" max="13825" width="3.140625" style="359" customWidth="1"/>
    <col min="13826" max="13826" width="4.42578125" style="359" customWidth="1"/>
    <col min="13827" max="13827" width="7.42578125" style="359" customWidth="1"/>
    <col min="13828" max="13828" width="31.140625" style="359" customWidth="1"/>
    <col min="13829" max="13829" width="34" style="359" customWidth="1"/>
    <col min="13830" max="13830" width="13" style="359" customWidth="1"/>
    <col min="13831" max="13831" width="10.140625" style="359" customWidth="1"/>
    <col min="13832" max="13832" width="12.5703125" style="359" customWidth="1"/>
    <col min="13833" max="13833" width="0" style="359" hidden="1" customWidth="1"/>
    <col min="13834" max="13834" width="14" style="359" customWidth="1"/>
    <col min="13835" max="13835" width="17.42578125" style="359" customWidth="1"/>
    <col min="13836" max="13871" width="0" style="359" hidden="1" customWidth="1"/>
    <col min="13872" max="13872" width="9" style="359" customWidth="1"/>
    <col min="13873" max="13873" width="17.7109375" style="359" customWidth="1"/>
    <col min="13874" max="14080" width="8.85546875" style="359"/>
    <col min="14081" max="14081" width="3.140625" style="359" customWidth="1"/>
    <col min="14082" max="14082" width="4.42578125" style="359" customWidth="1"/>
    <col min="14083" max="14083" width="7.42578125" style="359" customWidth="1"/>
    <col min="14084" max="14084" width="31.140625" style="359" customWidth="1"/>
    <col min="14085" max="14085" width="34" style="359" customWidth="1"/>
    <col min="14086" max="14086" width="13" style="359" customWidth="1"/>
    <col min="14087" max="14087" width="10.140625" style="359" customWidth="1"/>
    <col min="14088" max="14088" width="12.5703125" style="359" customWidth="1"/>
    <col min="14089" max="14089" width="0" style="359" hidden="1" customWidth="1"/>
    <col min="14090" max="14090" width="14" style="359" customWidth="1"/>
    <col min="14091" max="14091" width="17.42578125" style="359" customWidth="1"/>
    <col min="14092" max="14127" width="0" style="359" hidden="1" customWidth="1"/>
    <col min="14128" max="14128" width="9" style="359" customWidth="1"/>
    <col min="14129" max="14129" width="17.7109375" style="359" customWidth="1"/>
    <col min="14130" max="14336" width="8.85546875" style="359"/>
    <col min="14337" max="14337" width="3.140625" style="359" customWidth="1"/>
    <col min="14338" max="14338" width="4.42578125" style="359" customWidth="1"/>
    <col min="14339" max="14339" width="7.42578125" style="359" customWidth="1"/>
    <col min="14340" max="14340" width="31.140625" style="359" customWidth="1"/>
    <col min="14341" max="14341" width="34" style="359" customWidth="1"/>
    <col min="14342" max="14342" width="13" style="359" customWidth="1"/>
    <col min="14343" max="14343" width="10.140625" style="359" customWidth="1"/>
    <col min="14344" max="14344" width="12.5703125" style="359" customWidth="1"/>
    <col min="14345" max="14345" width="0" style="359" hidden="1" customWidth="1"/>
    <col min="14346" max="14346" width="14" style="359" customWidth="1"/>
    <col min="14347" max="14347" width="17.42578125" style="359" customWidth="1"/>
    <col min="14348" max="14383" width="0" style="359" hidden="1" customWidth="1"/>
    <col min="14384" max="14384" width="9" style="359" customWidth="1"/>
    <col min="14385" max="14385" width="17.7109375" style="359" customWidth="1"/>
    <col min="14386" max="14592" width="8.85546875" style="359"/>
    <col min="14593" max="14593" width="3.140625" style="359" customWidth="1"/>
    <col min="14594" max="14594" width="4.42578125" style="359" customWidth="1"/>
    <col min="14595" max="14595" width="7.42578125" style="359" customWidth="1"/>
    <col min="14596" max="14596" width="31.140625" style="359" customWidth="1"/>
    <col min="14597" max="14597" width="34" style="359" customWidth="1"/>
    <col min="14598" max="14598" width="13" style="359" customWidth="1"/>
    <col min="14599" max="14599" width="10.140625" style="359" customWidth="1"/>
    <col min="14600" max="14600" width="12.5703125" style="359" customWidth="1"/>
    <col min="14601" max="14601" width="0" style="359" hidden="1" customWidth="1"/>
    <col min="14602" max="14602" width="14" style="359" customWidth="1"/>
    <col min="14603" max="14603" width="17.42578125" style="359" customWidth="1"/>
    <col min="14604" max="14639" width="0" style="359" hidden="1" customWidth="1"/>
    <col min="14640" max="14640" width="9" style="359" customWidth="1"/>
    <col min="14641" max="14641" width="17.7109375" style="359" customWidth="1"/>
    <col min="14642" max="14848" width="8.85546875" style="359"/>
    <col min="14849" max="14849" width="3.140625" style="359" customWidth="1"/>
    <col min="14850" max="14850" width="4.42578125" style="359" customWidth="1"/>
    <col min="14851" max="14851" width="7.42578125" style="359" customWidth="1"/>
    <col min="14852" max="14852" width="31.140625" style="359" customWidth="1"/>
    <col min="14853" max="14853" width="34" style="359" customWidth="1"/>
    <col min="14854" max="14854" width="13" style="359" customWidth="1"/>
    <col min="14855" max="14855" width="10.140625" style="359" customWidth="1"/>
    <col min="14856" max="14856" width="12.5703125" style="359" customWidth="1"/>
    <col min="14857" max="14857" width="0" style="359" hidden="1" customWidth="1"/>
    <col min="14858" max="14858" width="14" style="359" customWidth="1"/>
    <col min="14859" max="14859" width="17.42578125" style="359" customWidth="1"/>
    <col min="14860" max="14895" width="0" style="359" hidden="1" customWidth="1"/>
    <col min="14896" max="14896" width="9" style="359" customWidth="1"/>
    <col min="14897" max="14897" width="17.7109375" style="359" customWidth="1"/>
    <col min="14898" max="15104" width="8.85546875" style="359"/>
    <col min="15105" max="15105" width="3.140625" style="359" customWidth="1"/>
    <col min="15106" max="15106" width="4.42578125" style="359" customWidth="1"/>
    <col min="15107" max="15107" width="7.42578125" style="359" customWidth="1"/>
    <col min="15108" max="15108" width="31.140625" style="359" customWidth="1"/>
    <col min="15109" max="15109" width="34" style="359" customWidth="1"/>
    <col min="15110" max="15110" width="13" style="359" customWidth="1"/>
    <col min="15111" max="15111" width="10.140625" style="359" customWidth="1"/>
    <col min="15112" max="15112" width="12.5703125" style="359" customWidth="1"/>
    <col min="15113" max="15113" width="0" style="359" hidden="1" customWidth="1"/>
    <col min="15114" max="15114" width="14" style="359" customWidth="1"/>
    <col min="15115" max="15115" width="17.42578125" style="359" customWidth="1"/>
    <col min="15116" max="15151" width="0" style="359" hidden="1" customWidth="1"/>
    <col min="15152" max="15152" width="9" style="359" customWidth="1"/>
    <col min="15153" max="15153" width="17.7109375" style="359" customWidth="1"/>
    <col min="15154" max="15360" width="8.85546875" style="359"/>
    <col min="15361" max="15361" width="3.140625" style="359" customWidth="1"/>
    <col min="15362" max="15362" width="4.42578125" style="359" customWidth="1"/>
    <col min="15363" max="15363" width="7.42578125" style="359" customWidth="1"/>
    <col min="15364" max="15364" width="31.140625" style="359" customWidth="1"/>
    <col min="15365" max="15365" width="34" style="359" customWidth="1"/>
    <col min="15366" max="15366" width="13" style="359" customWidth="1"/>
    <col min="15367" max="15367" width="10.140625" style="359" customWidth="1"/>
    <col min="15368" max="15368" width="12.5703125" style="359" customWidth="1"/>
    <col min="15369" max="15369" width="0" style="359" hidden="1" customWidth="1"/>
    <col min="15370" max="15370" width="14" style="359" customWidth="1"/>
    <col min="15371" max="15371" width="17.42578125" style="359" customWidth="1"/>
    <col min="15372" max="15407" width="0" style="359" hidden="1" customWidth="1"/>
    <col min="15408" max="15408" width="9" style="359" customWidth="1"/>
    <col min="15409" max="15409" width="17.7109375" style="359" customWidth="1"/>
    <col min="15410" max="15616" width="8.85546875" style="359"/>
    <col min="15617" max="15617" width="3.140625" style="359" customWidth="1"/>
    <col min="15618" max="15618" width="4.42578125" style="359" customWidth="1"/>
    <col min="15619" max="15619" width="7.42578125" style="359" customWidth="1"/>
    <col min="15620" max="15620" width="31.140625" style="359" customWidth="1"/>
    <col min="15621" max="15621" width="34" style="359" customWidth="1"/>
    <col min="15622" max="15622" width="13" style="359" customWidth="1"/>
    <col min="15623" max="15623" width="10.140625" style="359" customWidth="1"/>
    <col min="15624" max="15624" width="12.5703125" style="359" customWidth="1"/>
    <col min="15625" max="15625" width="0" style="359" hidden="1" customWidth="1"/>
    <col min="15626" max="15626" width="14" style="359" customWidth="1"/>
    <col min="15627" max="15627" width="17.42578125" style="359" customWidth="1"/>
    <col min="15628" max="15663" width="0" style="359" hidden="1" customWidth="1"/>
    <col min="15664" max="15664" width="9" style="359" customWidth="1"/>
    <col min="15665" max="15665" width="17.7109375" style="359" customWidth="1"/>
    <col min="15666" max="15872" width="8.85546875" style="359"/>
    <col min="15873" max="15873" width="3.140625" style="359" customWidth="1"/>
    <col min="15874" max="15874" width="4.42578125" style="359" customWidth="1"/>
    <col min="15875" max="15875" width="7.42578125" style="359" customWidth="1"/>
    <col min="15876" max="15876" width="31.140625" style="359" customWidth="1"/>
    <col min="15877" max="15877" width="34" style="359" customWidth="1"/>
    <col min="15878" max="15878" width="13" style="359" customWidth="1"/>
    <col min="15879" max="15879" width="10.140625" style="359" customWidth="1"/>
    <col min="15880" max="15880" width="12.5703125" style="359" customWidth="1"/>
    <col min="15881" max="15881" width="0" style="359" hidden="1" customWidth="1"/>
    <col min="15882" max="15882" width="14" style="359" customWidth="1"/>
    <col min="15883" max="15883" width="17.42578125" style="359" customWidth="1"/>
    <col min="15884" max="15919" width="0" style="359" hidden="1" customWidth="1"/>
    <col min="15920" max="15920" width="9" style="359" customWidth="1"/>
    <col min="15921" max="15921" width="17.7109375" style="359" customWidth="1"/>
    <col min="15922" max="16128" width="8.85546875" style="359"/>
    <col min="16129" max="16129" width="3.140625" style="359" customWidth="1"/>
    <col min="16130" max="16130" width="4.42578125" style="359" customWidth="1"/>
    <col min="16131" max="16131" width="7.42578125" style="359" customWidth="1"/>
    <col min="16132" max="16132" width="31.140625" style="359" customWidth="1"/>
    <col min="16133" max="16133" width="34" style="359" customWidth="1"/>
    <col min="16134" max="16134" width="13" style="359" customWidth="1"/>
    <col min="16135" max="16135" width="10.140625" style="359" customWidth="1"/>
    <col min="16136" max="16136" width="12.5703125" style="359" customWidth="1"/>
    <col min="16137" max="16137" width="0" style="359" hidden="1" customWidth="1"/>
    <col min="16138" max="16138" width="14" style="359" customWidth="1"/>
    <col min="16139" max="16139" width="17.42578125" style="359" customWidth="1"/>
    <col min="16140" max="16175" width="0" style="359" hidden="1" customWidth="1"/>
    <col min="16176" max="16176" width="9" style="359" customWidth="1"/>
    <col min="16177" max="16177" width="17.7109375" style="359" customWidth="1"/>
    <col min="16178" max="16384" width="8.85546875" style="359"/>
  </cols>
  <sheetData>
    <row r="1" spans="2:12" s="269" customFormat="1" ht="12.75" customHeight="1" x14ac:dyDescent="0.2">
      <c r="B1" s="270" t="s">
        <v>326</v>
      </c>
      <c r="C1" s="270"/>
      <c r="D1" s="270"/>
      <c r="E1" s="270"/>
      <c r="F1" s="270"/>
      <c r="G1" s="270"/>
      <c r="H1" s="270"/>
      <c r="I1" s="270"/>
      <c r="J1" s="270"/>
      <c r="K1" s="270"/>
      <c r="L1" s="271" t="s">
        <v>327</v>
      </c>
    </row>
    <row r="2" spans="2:12" s="269" customFormat="1" ht="12.75" customHeight="1" x14ac:dyDescent="0.2">
      <c r="B2" s="272"/>
      <c r="H2" s="273"/>
      <c r="K2" s="274"/>
      <c r="L2" s="271"/>
    </row>
    <row r="3" spans="2:12" s="269" customFormat="1" ht="12.75" customHeight="1" x14ac:dyDescent="0.2">
      <c r="B3" s="275"/>
      <c r="C3" s="276" t="s">
        <v>24</v>
      </c>
      <c r="D3" s="277"/>
      <c r="E3" s="278" t="s">
        <v>328</v>
      </c>
      <c r="F3" s="278"/>
      <c r="G3" s="278"/>
      <c r="H3" s="279"/>
      <c r="I3" s="278"/>
      <c r="J3" s="278"/>
      <c r="K3" s="280"/>
    </row>
    <row r="4" spans="2:12" s="271" customFormat="1" ht="12.75" customHeight="1" x14ac:dyDescent="0.2">
      <c r="B4" s="281"/>
      <c r="C4" s="282"/>
      <c r="E4" s="271" t="s">
        <v>329</v>
      </c>
      <c r="H4" s="283"/>
      <c r="K4" s="284"/>
    </row>
    <row r="5" spans="2:12" s="271" customFormat="1" ht="12.75" customHeight="1" x14ac:dyDescent="0.2">
      <c r="B5" s="281"/>
      <c r="C5" s="282" t="s">
        <v>330</v>
      </c>
      <c r="E5" s="271" t="s">
        <v>331</v>
      </c>
      <c r="H5" s="283"/>
      <c r="K5" s="284"/>
    </row>
    <row r="6" spans="2:12" s="271" customFormat="1" ht="12.75" customHeight="1" x14ac:dyDescent="0.2">
      <c r="B6" s="281"/>
      <c r="C6" s="282" t="s">
        <v>332</v>
      </c>
      <c r="E6" s="285" t="s">
        <v>333</v>
      </c>
      <c r="H6" s="283"/>
      <c r="K6" s="284"/>
    </row>
    <row r="7" spans="2:12" s="271" customFormat="1" ht="12.75" customHeight="1" x14ac:dyDescent="0.2">
      <c r="B7" s="281"/>
      <c r="C7" s="282" t="s">
        <v>334</v>
      </c>
      <c r="E7" s="271" t="s">
        <v>335</v>
      </c>
      <c r="H7" s="283"/>
      <c r="K7" s="284"/>
    </row>
    <row r="8" spans="2:12" s="271" customFormat="1" ht="12.75" customHeight="1" x14ac:dyDescent="0.2">
      <c r="B8" s="281"/>
      <c r="C8" s="282" t="s">
        <v>336</v>
      </c>
      <c r="E8" s="271" t="s">
        <v>335</v>
      </c>
      <c r="H8" s="283"/>
      <c r="K8" s="284"/>
    </row>
    <row r="9" spans="2:12" s="271" customFormat="1" ht="12.75" customHeight="1" x14ac:dyDescent="0.2">
      <c r="B9" s="281"/>
      <c r="C9" s="282" t="s">
        <v>337</v>
      </c>
      <c r="E9" s="282" t="s">
        <v>338</v>
      </c>
      <c r="H9" s="283"/>
      <c r="K9" s="284"/>
    </row>
    <row r="10" spans="2:12" s="271" customFormat="1" ht="12.75" customHeight="1" x14ac:dyDescent="0.2">
      <c r="B10" s="281"/>
      <c r="E10" s="282"/>
      <c r="H10" s="283"/>
      <c r="K10" s="284"/>
    </row>
    <row r="11" spans="2:12" s="271" customFormat="1" ht="12.75" customHeight="1" x14ac:dyDescent="0.2">
      <c r="B11" s="281"/>
      <c r="E11" s="282"/>
      <c r="H11" s="283"/>
      <c r="K11" s="284"/>
    </row>
    <row r="12" spans="2:12" s="271" customFormat="1" ht="12.75" customHeight="1" x14ac:dyDescent="0.2">
      <c r="B12" s="281"/>
      <c r="C12" s="282" t="s">
        <v>339</v>
      </c>
      <c r="E12" s="282"/>
      <c r="H12" s="283"/>
      <c r="K12" s="284"/>
    </row>
    <row r="13" spans="2:12" s="271" customFormat="1" ht="12.75" customHeight="1" x14ac:dyDescent="0.2">
      <c r="B13" s="281"/>
      <c r="C13" s="282" t="s">
        <v>340</v>
      </c>
      <c r="E13" s="282"/>
      <c r="H13" s="283"/>
      <c r="K13" s="284"/>
    </row>
    <row r="14" spans="2:12" s="271" customFormat="1" ht="12.75" customHeight="1" x14ac:dyDescent="0.2">
      <c r="B14" s="281"/>
      <c r="C14" s="282" t="s">
        <v>341</v>
      </c>
      <c r="E14" s="282"/>
      <c r="H14" s="283"/>
      <c r="K14" s="284"/>
    </row>
    <row r="15" spans="2:12" s="271" customFormat="1" ht="15" customHeight="1" x14ac:dyDescent="0.2">
      <c r="B15" s="281"/>
      <c r="C15" s="282" t="s">
        <v>342</v>
      </c>
      <c r="E15" s="282"/>
      <c r="H15" s="283"/>
      <c r="K15" s="284"/>
    </row>
    <row r="16" spans="2:12" s="271" customFormat="1" ht="15" customHeight="1" x14ac:dyDescent="0.2">
      <c r="B16" s="281"/>
      <c r="C16" s="282" t="s">
        <v>343</v>
      </c>
      <c r="E16" s="282"/>
      <c r="H16" s="283"/>
      <c r="K16" s="284"/>
    </row>
    <row r="17" spans="2:11" s="271" customFormat="1" ht="7.5" customHeight="1" x14ac:dyDescent="0.2">
      <c r="B17" s="281"/>
      <c r="H17" s="283"/>
      <c r="K17" s="284"/>
    </row>
    <row r="18" spans="2:11" s="282" customFormat="1" ht="26.25" customHeight="1" x14ac:dyDescent="0.2">
      <c r="B18" s="286"/>
      <c r="C18" s="287" t="s">
        <v>344</v>
      </c>
      <c r="E18" s="288">
        <f>K81+K88+K91+K91+K91+K91+K91+K91+K96+K111+K114+K117+K120+K131+K134+K139+K153+K164+K168+K179+K180+K188</f>
        <v>0</v>
      </c>
      <c r="H18" s="289"/>
      <c r="I18" s="290"/>
      <c r="J18" s="290"/>
      <c r="K18" s="290"/>
    </row>
    <row r="19" spans="2:11" s="271" customFormat="1" ht="15" customHeight="1" x14ac:dyDescent="0.2">
      <c r="B19" s="281"/>
      <c r="H19" s="283"/>
      <c r="K19" s="284"/>
    </row>
    <row r="20" spans="2:11" s="269" customFormat="1" ht="14.25" customHeight="1" x14ac:dyDescent="0.2">
      <c r="B20" s="291"/>
      <c r="C20" s="292"/>
      <c r="D20" s="292"/>
      <c r="E20" s="292"/>
      <c r="F20" s="292"/>
      <c r="G20" s="292"/>
      <c r="H20" s="293"/>
      <c r="I20" s="292"/>
      <c r="J20" s="292"/>
      <c r="K20" s="294"/>
    </row>
    <row r="21" spans="2:11" s="269" customFormat="1" ht="14.25" customHeight="1" x14ac:dyDescent="0.2">
      <c r="B21" s="275"/>
      <c r="C21" s="277"/>
      <c r="D21" s="277"/>
      <c r="E21" s="277"/>
      <c r="F21" s="277"/>
      <c r="G21" s="277"/>
      <c r="H21" s="295"/>
      <c r="I21" s="277"/>
      <c r="J21" s="277"/>
      <c r="K21" s="296"/>
    </row>
    <row r="22" spans="2:11" s="269" customFormat="1" ht="14.25" customHeight="1" x14ac:dyDescent="0.2">
      <c r="B22" s="297"/>
      <c r="H22" s="273"/>
      <c r="K22" s="298"/>
    </row>
    <row r="23" spans="2:11" s="271" customFormat="1" ht="7.5" customHeight="1" x14ac:dyDescent="0.2">
      <c r="B23" s="281"/>
      <c r="H23" s="283"/>
      <c r="K23" s="284"/>
    </row>
    <row r="24" spans="2:11" s="271" customFormat="1" ht="37.5" customHeight="1" x14ac:dyDescent="0.2">
      <c r="B24" s="299" t="s">
        <v>345</v>
      </c>
      <c r="C24" s="299"/>
      <c r="D24" s="299"/>
      <c r="E24" s="299"/>
      <c r="F24" s="299"/>
      <c r="G24" s="299"/>
      <c r="H24" s="299"/>
      <c r="I24" s="299"/>
      <c r="J24" s="299"/>
      <c r="K24" s="299"/>
    </row>
    <row r="25" spans="2:11" s="271" customFormat="1" ht="37.5" customHeight="1" x14ac:dyDescent="0.2">
      <c r="B25" s="300"/>
      <c r="H25" s="283"/>
      <c r="K25" s="284"/>
    </row>
    <row r="26" spans="2:11" s="271" customFormat="1" ht="15" customHeight="1" x14ac:dyDescent="0.2">
      <c r="B26" s="286"/>
      <c r="C26" s="282" t="s">
        <v>24</v>
      </c>
      <c r="E26" s="271" t="str">
        <f>E3</f>
        <v>Opatření proti přehřívání učeben – škola Kavčí Hory</v>
      </c>
      <c r="H26" s="283"/>
      <c r="K26" s="284"/>
    </row>
    <row r="27" spans="2:11" s="271" customFormat="1" ht="15" customHeight="1" x14ac:dyDescent="0.2">
      <c r="B27" s="286"/>
      <c r="C27" s="282"/>
      <c r="H27" s="283"/>
      <c r="K27" s="284"/>
    </row>
    <row r="28" spans="2:11" s="271" customFormat="1" ht="15" customHeight="1" x14ac:dyDescent="0.2">
      <c r="B28" s="286"/>
      <c r="C28" s="282" t="s">
        <v>330</v>
      </c>
      <c r="E28" s="271" t="str">
        <f>E5</f>
        <v>Elektroinstalace – silnoproud</v>
      </c>
      <c r="H28" s="283"/>
      <c r="K28" s="284"/>
    </row>
    <row r="29" spans="2:11" s="271" customFormat="1" ht="18.75" customHeight="1" x14ac:dyDescent="0.2">
      <c r="B29" s="286"/>
      <c r="C29" s="282" t="s">
        <v>332</v>
      </c>
      <c r="E29" s="271" t="str">
        <f>E6</f>
        <v>K Sídlišti 840/2, Praha 4</v>
      </c>
      <c r="H29" s="283"/>
      <c r="K29" s="284"/>
    </row>
    <row r="30" spans="2:11" s="271" customFormat="1" ht="15.75" customHeight="1" x14ac:dyDescent="0.2">
      <c r="B30" s="286"/>
      <c r="C30" s="282" t="s">
        <v>346</v>
      </c>
      <c r="E30" s="271" t="str">
        <f>E7</f>
        <v>Flosman Jiří</v>
      </c>
      <c r="H30" s="283"/>
      <c r="K30" s="284"/>
    </row>
    <row r="31" spans="2:11" s="271" customFormat="1" ht="15.75" customHeight="1" x14ac:dyDescent="0.2">
      <c r="B31" s="286"/>
      <c r="C31" s="282" t="s">
        <v>336</v>
      </c>
      <c r="E31" s="271" t="str">
        <f>E8</f>
        <v>Flosman Jiří</v>
      </c>
      <c r="H31" s="283"/>
      <c r="K31" s="284"/>
    </row>
    <row r="32" spans="2:11" s="271" customFormat="1" ht="15.75" customHeight="1" x14ac:dyDescent="0.2">
      <c r="B32" s="281"/>
      <c r="E32" s="282"/>
      <c r="H32" s="283"/>
      <c r="I32" s="282"/>
      <c r="K32" s="301"/>
    </row>
    <row r="33" spans="2:34" s="271" customFormat="1" ht="30" customHeight="1" x14ac:dyDescent="0.2">
      <c r="B33" s="286"/>
      <c r="C33" s="287" t="s">
        <v>347</v>
      </c>
      <c r="H33" s="283"/>
      <c r="K33" s="302">
        <f>SUM(K34:K62)</f>
        <v>0</v>
      </c>
      <c r="AH33" s="271" t="s">
        <v>348</v>
      </c>
    </row>
    <row r="34" spans="2:34" s="271" customFormat="1" ht="17.45" customHeight="1" x14ac:dyDescent="0.2">
      <c r="B34" s="286"/>
      <c r="C34" s="282" t="str">
        <f>B81</f>
        <v>Kabely</v>
      </c>
      <c r="H34" s="283"/>
      <c r="K34" s="303">
        <f>K81</f>
        <v>0</v>
      </c>
    </row>
    <row r="35" spans="2:34" s="271" customFormat="1" ht="21" customHeight="1" x14ac:dyDescent="0.2">
      <c r="B35" s="281"/>
      <c r="C35" s="282" t="str">
        <f>B88</f>
        <v xml:space="preserve">Kabelové trasy </v>
      </c>
      <c r="D35" s="282"/>
      <c r="H35" s="283"/>
      <c r="K35" s="303">
        <f>K88</f>
        <v>0</v>
      </c>
    </row>
    <row r="36" spans="2:34" s="271" customFormat="1" ht="21" customHeight="1" x14ac:dyDescent="0.2">
      <c r="B36" s="281"/>
      <c r="C36" s="282" t="str">
        <f>B96</f>
        <v>Rozvaděč 1RB-2A (stávající rozvaděč NN – byt školníka)</v>
      </c>
      <c r="D36" s="282"/>
      <c r="H36" s="283"/>
      <c r="K36" s="303">
        <f>K96</f>
        <v>0</v>
      </c>
    </row>
    <row r="37" spans="2:34" s="271" customFormat="1" ht="21" customHeight="1" x14ac:dyDescent="0.2">
      <c r="B37" s="281"/>
      <c r="C37" s="282" t="str">
        <f>B98</f>
        <v>Rozvaděč 1RS-4A (stávající rozvaděč NN)</v>
      </c>
      <c r="D37" s="282"/>
      <c r="H37" s="283"/>
      <c r="K37" s="303">
        <f>K98</f>
        <v>0</v>
      </c>
    </row>
    <row r="38" spans="2:34" s="271" customFormat="1" ht="21" customHeight="1" x14ac:dyDescent="0.2">
      <c r="B38" s="281"/>
      <c r="C38" s="282" t="str">
        <f>B101</f>
        <v>Rozvaděč 2RS-4A (stávající rozvaděč NN)</v>
      </c>
      <c r="D38" s="282"/>
      <c r="H38" s="283"/>
      <c r="K38" s="303">
        <f>K101</f>
        <v>0</v>
      </c>
    </row>
    <row r="39" spans="2:34" s="271" customFormat="1" ht="21" customHeight="1" x14ac:dyDescent="0.2">
      <c r="B39" s="281"/>
      <c r="C39" s="282" t="str">
        <f>B104</f>
        <v>Rozvaděč 3RS-7A (stávající rozvaděč NN)</v>
      </c>
      <c r="D39" s="282"/>
      <c r="H39" s="283"/>
      <c r="K39" s="303">
        <f>K104</f>
        <v>0</v>
      </c>
    </row>
    <row r="40" spans="2:34" s="271" customFormat="1" ht="21" customHeight="1" x14ac:dyDescent="0.2">
      <c r="B40" s="281"/>
      <c r="C40" s="282" t="str">
        <f>B106</f>
        <v>Rozvaděč 4RS-9A (stávající rozvaděč NN)</v>
      </c>
      <c r="D40" s="282"/>
      <c r="H40" s="283"/>
      <c r="K40" s="303">
        <f>K106</f>
        <v>0</v>
      </c>
    </row>
    <row r="41" spans="2:34" s="271" customFormat="1" ht="21" customHeight="1" x14ac:dyDescent="0.2">
      <c r="B41" s="281"/>
      <c r="C41" s="282" t="str">
        <f>B109</f>
        <v>Rozvaděč 1RS-3B (stávající rozvaděč NN)</v>
      </c>
      <c r="D41" s="282"/>
      <c r="H41" s="283"/>
      <c r="K41" s="303">
        <f>K109</f>
        <v>0</v>
      </c>
    </row>
    <row r="42" spans="2:34" s="271" customFormat="1" ht="21" customHeight="1" x14ac:dyDescent="0.2">
      <c r="B42" s="281"/>
      <c r="C42" s="282" t="str">
        <f>B111</f>
        <v>Rozvaděč 1RS-4B (stávající rozvaděč NN)</v>
      </c>
      <c r="D42" s="282"/>
      <c r="H42" s="283"/>
      <c r="K42" s="303">
        <f>K111</f>
        <v>0</v>
      </c>
    </row>
    <row r="43" spans="2:34" s="271" customFormat="1" ht="21" customHeight="1" x14ac:dyDescent="0.2">
      <c r="B43" s="281"/>
      <c r="C43" s="282" t="str">
        <f>B114</f>
        <v>Rozvaděč 2RS-6B (stávající rozvaděč NN)</v>
      </c>
      <c r="D43" s="282"/>
      <c r="H43" s="283"/>
      <c r="K43" s="303">
        <f>K114</f>
        <v>0</v>
      </c>
    </row>
    <row r="44" spans="2:34" s="271" customFormat="1" ht="21" customHeight="1" x14ac:dyDescent="0.2">
      <c r="B44" s="281"/>
      <c r="C44" s="282" t="str">
        <f>B116</f>
        <v>Rozvaděč 2RS-7B (stávající rozvaděč NN)</v>
      </c>
      <c r="D44" s="282"/>
      <c r="H44" s="283"/>
      <c r="K44" s="303">
        <f>K116</f>
        <v>0</v>
      </c>
    </row>
    <row r="45" spans="2:34" s="271" customFormat="1" ht="21" customHeight="1" x14ac:dyDescent="0.2">
      <c r="B45" s="281"/>
      <c r="C45" s="282" t="str">
        <f>B118</f>
        <v>Rozvaděč 3RS-8B (stávající rozvaděč NN)</v>
      </c>
      <c r="D45" s="282"/>
      <c r="H45" s="283"/>
      <c r="K45" s="303">
        <f>K118</f>
        <v>0</v>
      </c>
    </row>
    <row r="46" spans="2:34" s="271" customFormat="1" ht="21" customHeight="1" x14ac:dyDescent="0.2">
      <c r="B46" s="281"/>
      <c r="C46" s="282" t="str">
        <f>B120</f>
        <v>Rozvaděč 3RS-9B (stávající rozvaděč NN)</v>
      </c>
      <c r="D46" s="282"/>
      <c r="H46" s="283"/>
      <c r="K46" s="303">
        <f>K120</f>
        <v>0</v>
      </c>
    </row>
    <row r="47" spans="2:34" s="271" customFormat="1" ht="21" customHeight="1" x14ac:dyDescent="0.2">
      <c r="B47" s="281"/>
      <c r="C47" s="282" t="str">
        <f>B122</f>
        <v>Rozvaděč 4RS-10B (stávající rozvaděč NN)</v>
      </c>
      <c r="D47" s="282"/>
      <c r="H47" s="283"/>
      <c r="K47" s="303">
        <f>K122</f>
        <v>0</v>
      </c>
    </row>
    <row r="48" spans="2:34" s="271" customFormat="1" ht="21" customHeight="1" x14ac:dyDescent="0.2">
      <c r="B48" s="281"/>
      <c r="C48" s="282" t="str">
        <f>B124</f>
        <v>Rozvaděč 4RS-11B (stávající rozvaděč NN)</v>
      </c>
      <c r="D48" s="282"/>
      <c r="H48" s="283"/>
      <c r="K48" s="303">
        <f>K124</f>
        <v>0</v>
      </c>
    </row>
    <row r="49" spans="2:11" s="271" customFormat="1" ht="21" customHeight="1" x14ac:dyDescent="0.2">
      <c r="B49" s="281"/>
      <c r="C49" s="282" t="str">
        <f>B128</f>
        <v>Rozvaděč 2RS-6C (stávající rozvaděč NN)</v>
      </c>
      <c r="D49" s="282"/>
      <c r="H49" s="283"/>
      <c r="K49" s="303">
        <f>K128</f>
        <v>0</v>
      </c>
    </row>
    <row r="50" spans="2:11" s="271" customFormat="1" ht="21" customHeight="1" x14ac:dyDescent="0.2">
      <c r="B50" s="281"/>
      <c r="C50" s="282" t="str">
        <f>B131</f>
        <v>Centrální jednotka</v>
      </c>
      <c r="D50" s="282"/>
      <c r="H50" s="283"/>
      <c r="K50" s="303">
        <f>K131</f>
        <v>0</v>
      </c>
    </row>
    <row r="51" spans="2:11" s="271" customFormat="1" ht="21" customHeight="1" x14ac:dyDescent="0.2">
      <c r="B51" s="281"/>
      <c r="C51" s="282" t="str">
        <f>B134</f>
        <v>Meteostanice</v>
      </c>
      <c r="D51" s="282"/>
      <c r="H51" s="283"/>
      <c r="K51" s="303">
        <f>K134</f>
        <v>0</v>
      </c>
    </row>
    <row r="52" spans="2:11" s="271" customFormat="1" ht="21" customHeight="1" x14ac:dyDescent="0.2">
      <c r="B52" s="281"/>
      <c r="C52" s="282" t="str">
        <f>B139</f>
        <v>Objekt „A“ - 1.NP</v>
      </c>
      <c r="D52" s="282"/>
      <c r="H52" s="283"/>
      <c r="K52" s="303">
        <f>K139</f>
        <v>0</v>
      </c>
    </row>
    <row r="53" spans="2:11" s="271" customFormat="1" ht="21" customHeight="1" x14ac:dyDescent="0.2">
      <c r="B53" s="281"/>
      <c r="C53" s="282" t="str">
        <f>B146</f>
        <v>Objekt „A“ - 2.NP</v>
      </c>
      <c r="D53" s="282"/>
      <c r="H53" s="283"/>
      <c r="K53" s="303">
        <f>K146</f>
        <v>0</v>
      </c>
    </row>
    <row r="54" spans="2:11" s="271" customFormat="1" ht="21" customHeight="1" x14ac:dyDescent="0.2">
      <c r="B54" s="281"/>
      <c r="C54" s="282" t="str">
        <f>B150</f>
        <v>Objekt „A“ - 3.NP</v>
      </c>
      <c r="D54" s="282"/>
      <c r="H54" s="283"/>
      <c r="K54" s="303">
        <f>K146</f>
        <v>0</v>
      </c>
    </row>
    <row r="55" spans="2:11" s="271" customFormat="1" ht="21" customHeight="1" x14ac:dyDescent="0.2">
      <c r="B55" s="281"/>
      <c r="C55" s="282" t="str">
        <f>B154</f>
        <v>Objekt „A“ - 4.NP</v>
      </c>
      <c r="D55" s="282"/>
      <c r="H55" s="283"/>
      <c r="K55" s="303">
        <f>K154</f>
        <v>0</v>
      </c>
    </row>
    <row r="56" spans="2:11" s="271" customFormat="1" ht="21" customHeight="1" x14ac:dyDescent="0.2">
      <c r="B56" s="281"/>
      <c r="C56" s="282" t="str">
        <f>B158</f>
        <v>Objekt „B“ - 1.NP</v>
      </c>
      <c r="D56" s="282"/>
      <c r="H56" s="283"/>
      <c r="K56" s="303">
        <f>K158</f>
        <v>0</v>
      </c>
    </row>
    <row r="57" spans="2:11" s="271" customFormat="1" ht="21" customHeight="1" x14ac:dyDescent="0.2">
      <c r="B57" s="281"/>
      <c r="C57" s="282" t="str">
        <f>B163</f>
        <v>Objekt „B“ - 2.NP</v>
      </c>
      <c r="D57" s="282"/>
      <c r="H57" s="283"/>
      <c r="K57" s="303">
        <f>K163</f>
        <v>0</v>
      </c>
    </row>
    <row r="58" spans="2:11" s="271" customFormat="1" ht="21" customHeight="1" x14ac:dyDescent="0.2">
      <c r="B58" s="281"/>
      <c r="C58" s="282" t="str">
        <f>B167</f>
        <v>Objekt „B“ - 3.NP</v>
      </c>
      <c r="D58" s="282"/>
      <c r="H58" s="283"/>
      <c r="K58" s="303">
        <f>K167</f>
        <v>0</v>
      </c>
    </row>
    <row r="59" spans="2:11" s="271" customFormat="1" ht="21" customHeight="1" x14ac:dyDescent="0.2">
      <c r="B59" s="281"/>
      <c r="C59" s="282" t="str">
        <f>B171</f>
        <v>Objekt „B“ - 4.NP</v>
      </c>
      <c r="D59" s="282"/>
      <c r="H59" s="283"/>
      <c r="K59" s="303">
        <f>K171</f>
        <v>0</v>
      </c>
    </row>
    <row r="60" spans="2:11" s="271" customFormat="1" ht="21" customHeight="1" x14ac:dyDescent="0.2">
      <c r="B60" s="281"/>
      <c r="C60" s="282" t="str">
        <f>B175</f>
        <v>Objekt „C“ - 2.NP</v>
      </c>
      <c r="D60" s="282"/>
      <c r="H60" s="283"/>
      <c r="K60" s="303">
        <f>K175</f>
        <v>0</v>
      </c>
    </row>
    <row r="61" spans="2:11" s="271" customFormat="1" ht="21" customHeight="1" x14ac:dyDescent="0.2">
      <c r="B61" s="281"/>
      <c r="C61" s="282" t="str">
        <f>B180</f>
        <v>Ostatní</v>
      </c>
      <c r="D61" s="282"/>
      <c r="H61" s="283"/>
      <c r="K61" s="303">
        <f>K180</f>
        <v>0</v>
      </c>
    </row>
    <row r="62" spans="2:11" s="271" customFormat="1" ht="21" customHeight="1" x14ac:dyDescent="0.2">
      <c r="B62" s="281"/>
      <c r="C62" s="282" t="str">
        <f>B188</f>
        <v>Montážní a inženýrská činnost</v>
      </c>
      <c r="D62" s="282"/>
      <c r="H62" s="283"/>
      <c r="K62" s="303">
        <f>K188</f>
        <v>0</v>
      </c>
    </row>
    <row r="63" spans="2:11" s="269" customFormat="1" ht="14.25" customHeight="1" x14ac:dyDescent="0.2">
      <c r="B63" s="291"/>
      <c r="C63" s="292"/>
      <c r="D63" s="292"/>
      <c r="E63" s="292"/>
      <c r="F63" s="292"/>
      <c r="G63" s="292"/>
      <c r="H63" s="293"/>
      <c r="I63" s="292"/>
      <c r="J63" s="292"/>
      <c r="K63" s="294"/>
    </row>
    <row r="64" spans="2:11" s="269" customFormat="1" ht="14.25" customHeight="1" x14ac:dyDescent="0.2">
      <c r="B64" s="297"/>
      <c r="H64" s="273"/>
      <c r="K64" s="298"/>
    </row>
    <row r="65" spans="2:49" s="271" customFormat="1" ht="7.5" customHeight="1" x14ac:dyDescent="0.2">
      <c r="B65" s="304"/>
      <c r="C65" s="278"/>
      <c r="D65" s="278"/>
      <c r="E65" s="278"/>
      <c r="F65" s="278"/>
      <c r="G65" s="278"/>
      <c r="H65" s="279"/>
      <c r="I65" s="278"/>
      <c r="J65" s="278"/>
      <c r="K65" s="280"/>
    </row>
    <row r="66" spans="2:49" s="271" customFormat="1" ht="37.5" customHeight="1" x14ac:dyDescent="0.2">
      <c r="B66" s="299" t="s">
        <v>349</v>
      </c>
      <c r="C66" s="299"/>
      <c r="D66" s="299"/>
      <c r="E66" s="299"/>
      <c r="F66" s="299"/>
      <c r="G66" s="299"/>
      <c r="H66" s="299"/>
      <c r="I66" s="299"/>
      <c r="J66" s="299"/>
      <c r="K66" s="299"/>
    </row>
    <row r="67" spans="2:49" s="271" customFormat="1" ht="7.5" customHeight="1" x14ac:dyDescent="0.2">
      <c r="B67" s="281"/>
      <c r="H67" s="283"/>
      <c r="K67" s="284"/>
    </row>
    <row r="68" spans="2:49" s="271" customFormat="1" ht="15" customHeight="1" x14ac:dyDescent="0.2">
      <c r="B68" s="286"/>
      <c r="C68" s="282" t="s">
        <v>24</v>
      </c>
      <c r="E68" s="271" t="str">
        <f>E26</f>
        <v>Opatření proti přehřívání učeben – škola Kavčí Hory</v>
      </c>
      <c r="H68" s="283"/>
      <c r="K68" s="284"/>
    </row>
    <row r="69" spans="2:49" s="271" customFormat="1" ht="15" customHeight="1" x14ac:dyDescent="0.2">
      <c r="B69" s="286"/>
      <c r="C69" s="282" t="s">
        <v>330</v>
      </c>
      <c r="E69" s="271" t="str">
        <f>E28</f>
        <v>Elektroinstalace – silnoproud</v>
      </c>
      <c r="H69" s="283"/>
      <c r="K69" s="284"/>
    </row>
    <row r="70" spans="2:49" s="271" customFormat="1" ht="15" customHeight="1" x14ac:dyDescent="0.2">
      <c r="B70" s="286"/>
      <c r="C70" s="282" t="s">
        <v>332</v>
      </c>
      <c r="E70" s="271" t="str">
        <f>E29</f>
        <v>K Sídlišti 840/2, Praha 4</v>
      </c>
      <c r="H70" s="283"/>
      <c r="K70" s="284"/>
    </row>
    <row r="71" spans="2:49" s="271" customFormat="1" ht="18.75" customHeight="1" x14ac:dyDescent="0.2">
      <c r="B71" s="286"/>
      <c r="C71" s="282" t="s">
        <v>334</v>
      </c>
      <c r="E71" s="271" t="str">
        <f>E30</f>
        <v>Flosman Jiří</v>
      </c>
      <c r="H71" s="283"/>
      <c r="K71" s="284"/>
    </row>
    <row r="72" spans="2:49" s="271" customFormat="1" ht="15.75" customHeight="1" x14ac:dyDescent="0.2">
      <c r="B72" s="286"/>
      <c r="C72" s="282" t="s">
        <v>336</v>
      </c>
      <c r="E72" s="271" t="str">
        <f>E31</f>
        <v>Flosman Jiří</v>
      </c>
      <c r="H72" s="283"/>
      <c r="K72" s="284"/>
    </row>
    <row r="73" spans="2:49" s="271" customFormat="1" ht="14.1" customHeight="1" x14ac:dyDescent="0.2">
      <c r="B73" s="286"/>
      <c r="C73" s="282" t="s">
        <v>350</v>
      </c>
      <c r="E73" s="282"/>
      <c r="H73" s="283"/>
      <c r="I73" s="305"/>
      <c r="J73" s="305"/>
      <c r="K73" s="305"/>
    </row>
    <row r="74" spans="2:49" s="271" customFormat="1" ht="14.1" customHeight="1" x14ac:dyDescent="0.2">
      <c r="B74" s="286"/>
      <c r="C74" s="282"/>
      <c r="E74" s="282"/>
      <c r="H74" s="283"/>
      <c r="I74" s="282"/>
      <c r="K74" s="301"/>
    </row>
    <row r="75" spans="2:49" s="271" customFormat="1" ht="14.1" customHeight="1" x14ac:dyDescent="0.2">
      <c r="B75" s="286"/>
      <c r="C75" s="282"/>
      <c r="E75" s="282"/>
      <c r="H75" s="283"/>
      <c r="I75" s="282"/>
      <c r="K75" s="301"/>
    </row>
    <row r="76" spans="2:49" s="271" customFormat="1" ht="14.1" customHeight="1" x14ac:dyDescent="0.2">
      <c r="B76" s="286"/>
      <c r="C76" s="282"/>
      <c r="E76" s="282"/>
      <c r="H76" s="283"/>
      <c r="I76" s="282"/>
      <c r="K76" s="301"/>
    </row>
    <row r="77" spans="2:49" s="271" customFormat="1" ht="14.1" customHeight="1" x14ac:dyDescent="0.2">
      <c r="B77" s="286"/>
      <c r="C77" s="282"/>
      <c r="E77" s="282"/>
      <c r="H77" s="283"/>
      <c r="I77" s="282"/>
      <c r="K77" s="301"/>
    </row>
    <row r="78" spans="2:49" s="271" customFormat="1" ht="30" customHeight="1" x14ac:dyDescent="0.2">
      <c r="B78" s="286"/>
      <c r="C78" s="282" t="s">
        <v>347</v>
      </c>
      <c r="H78" s="283"/>
      <c r="K78" s="306">
        <f>K81+K88+K96+K98+K101+K104+K106+K109+K111+K114+K116+K118+K120+K122+K124+K128+K131+K134+K139+K146+K150+K154+K158+K163+K167+K171+K175+K180+K188</f>
        <v>0</v>
      </c>
      <c r="L78" s="307"/>
      <c r="M78" s="307"/>
      <c r="N78" s="307"/>
      <c r="O78" s="308" t="e">
        <f>#REF!</f>
        <v>#REF!</v>
      </c>
      <c r="P78" s="307"/>
      <c r="AG78" s="271" t="s">
        <v>351</v>
      </c>
      <c r="AH78" s="271" t="s">
        <v>348</v>
      </c>
      <c r="AU78" s="309" t="e">
        <f>#REF!</f>
        <v>#REF!</v>
      </c>
    </row>
    <row r="79" spans="2:49" s="271" customFormat="1" ht="30" customHeight="1" x14ac:dyDescent="0.2">
      <c r="B79" s="286"/>
      <c r="C79" s="310"/>
      <c r="D79" s="310"/>
      <c r="E79" s="310"/>
      <c r="F79" s="310"/>
      <c r="G79" s="310"/>
      <c r="H79" s="311"/>
      <c r="I79" s="310"/>
      <c r="J79" s="310"/>
      <c r="K79" s="306"/>
      <c r="L79" s="307"/>
      <c r="M79" s="307"/>
      <c r="N79" s="307"/>
      <c r="O79" s="308"/>
      <c r="P79" s="307"/>
      <c r="AU79" s="309"/>
    </row>
    <row r="80" spans="2:49" s="282" customFormat="1" ht="29.45" customHeight="1" x14ac:dyDescent="0.2">
      <c r="B80" s="312" t="s">
        <v>352</v>
      </c>
      <c r="C80" s="312" t="s">
        <v>353</v>
      </c>
      <c r="D80" s="313" t="s">
        <v>354</v>
      </c>
      <c r="E80" s="314" t="s">
        <v>355</v>
      </c>
      <c r="F80" s="315" t="s">
        <v>356</v>
      </c>
      <c r="G80" s="316" t="s">
        <v>357</v>
      </c>
      <c r="H80" s="317" t="s">
        <v>358</v>
      </c>
      <c r="I80" s="317"/>
      <c r="J80" s="312" t="s">
        <v>359</v>
      </c>
      <c r="K80" s="318" t="s">
        <v>360</v>
      </c>
      <c r="L80" s="319" t="s">
        <v>361</v>
      </c>
      <c r="M80" s="320" t="s">
        <v>105</v>
      </c>
      <c r="N80" s="282" t="s">
        <v>362</v>
      </c>
      <c r="O80" s="282" t="s">
        <v>363</v>
      </c>
      <c r="P80" s="321" t="s">
        <v>364</v>
      </c>
      <c r="AE80" s="319"/>
      <c r="AG80" s="319"/>
      <c r="AH80" s="319"/>
      <c r="AO80" s="309"/>
      <c r="AP80" s="309"/>
      <c r="AQ80" s="309"/>
      <c r="AR80" s="309"/>
      <c r="AS80" s="309"/>
      <c r="AT80" s="319"/>
      <c r="AU80" s="309"/>
      <c r="AV80" s="319"/>
      <c r="AW80" s="319"/>
    </row>
    <row r="81" spans="2:49" s="327" customFormat="1" ht="21" customHeight="1" x14ac:dyDescent="0.2">
      <c r="B81" s="322" t="s">
        <v>365</v>
      </c>
      <c r="C81" s="323"/>
      <c r="D81" s="324"/>
      <c r="E81" s="324"/>
      <c r="F81" s="324"/>
      <c r="G81" s="324"/>
      <c r="H81" s="325"/>
      <c r="I81" s="324"/>
      <c r="J81" s="324"/>
      <c r="K81" s="326">
        <f>SUM(K82:K87)</f>
        <v>0</v>
      </c>
      <c r="O81" s="328" t="e">
        <f>SUM(#REF!)</f>
        <v>#REF!</v>
      </c>
      <c r="AE81" s="327" t="s">
        <v>366</v>
      </c>
      <c r="AG81" s="327" t="s">
        <v>351</v>
      </c>
      <c r="AH81" s="327" t="s">
        <v>366</v>
      </c>
      <c r="AL81" s="327" t="s">
        <v>367</v>
      </c>
      <c r="AU81" s="329" t="e">
        <f>SUM(#REF!)</f>
        <v>#REF!</v>
      </c>
    </row>
    <row r="82" spans="2:49" s="337" customFormat="1" ht="27" customHeight="1" x14ac:dyDescent="0.2">
      <c r="B82" s="330">
        <v>1</v>
      </c>
      <c r="C82" s="330" t="s">
        <v>368</v>
      </c>
      <c r="D82" s="331" t="s">
        <v>369</v>
      </c>
      <c r="E82" s="332" t="s">
        <v>370</v>
      </c>
      <c r="F82" s="332" t="s">
        <v>206</v>
      </c>
      <c r="G82" s="333">
        <v>2000</v>
      </c>
      <c r="H82" s="364"/>
      <c r="I82" s="365"/>
      <c r="J82" s="364"/>
      <c r="K82" s="334">
        <f t="shared" ref="K82:K87" si="0">(G82*H82)+(G82*J82)</f>
        <v>0</v>
      </c>
      <c r="L82" s="335"/>
      <c r="M82" s="336"/>
      <c r="P82" s="338"/>
      <c r="AE82" s="335"/>
      <c r="AG82" s="335"/>
      <c r="AH82" s="335"/>
      <c r="AO82" s="339"/>
      <c r="AP82" s="339"/>
      <c r="AQ82" s="339"/>
      <c r="AR82" s="339"/>
      <c r="AS82" s="339"/>
      <c r="AT82" s="335"/>
      <c r="AU82" s="339"/>
      <c r="AV82" s="335"/>
      <c r="AW82" s="335"/>
    </row>
    <row r="83" spans="2:49" s="337" customFormat="1" ht="27" customHeight="1" x14ac:dyDescent="0.2">
      <c r="B83" s="330">
        <v>2</v>
      </c>
      <c r="C83" s="330" t="s">
        <v>368</v>
      </c>
      <c r="D83" s="331" t="s">
        <v>371</v>
      </c>
      <c r="E83" s="332" t="s">
        <v>372</v>
      </c>
      <c r="F83" s="332" t="s">
        <v>206</v>
      </c>
      <c r="G83" s="333">
        <v>210</v>
      </c>
      <c r="H83" s="364"/>
      <c r="I83" s="365"/>
      <c r="J83" s="364"/>
      <c r="K83" s="334">
        <f t="shared" si="0"/>
        <v>0</v>
      </c>
      <c r="L83" s="335"/>
      <c r="M83" s="336"/>
      <c r="P83" s="338"/>
      <c r="AE83" s="335"/>
      <c r="AG83" s="335"/>
      <c r="AH83" s="335"/>
      <c r="AO83" s="339"/>
      <c r="AP83" s="339"/>
      <c r="AQ83" s="339"/>
      <c r="AR83" s="339"/>
      <c r="AS83" s="339"/>
      <c r="AT83" s="335"/>
      <c r="AU83" s="339"/>
      <c r="AV83" s="335"/>
      <c r="AW83" s="335"/>
    </row>
    <row r="84" spans="2:49" s="337" customFormat="1" ht="27" customHeight="1" x14ac:dyDescent="0.2">
      <c r="B84" s="330">
        <v>3</v>
      </c>
      <c r="C84" s="330" t="s">
        <v>368</v>
      </c>
      <c r="D84" s="331" t="s">
        <v>373</v>
      </c>
      <c r="E84" s="332" t="s">
        <v>374</v>
      </c>
      <c r="F84" s="332" t="s">
        <v>206</v>
      </c>
      <c r="G84" s="333">
        <v>1550</v>
      </c>
      <c r="H84" s="364"/>
      <c r="I84" s="365"/>
      <c r="J84" s="364"/>
      <c r="K84" s="334">
        <f t="shared" si="0"/>
        <v>0</v>
      </c>
      <c r="L84" s="335"/>
      <c r="M84" s="336"/>
      <c r="P84" s="338"/>
      <c r="AE84" s="335"/>
      <c r="AG84" s="335"/>
      <c r="AH84" s="335"/>
      <c r="AO84" s="339"/>
      <c r="AP84" s="339"/>
      <c r="AQ84" s="339"/>
      <c r="AR84" s="339"/>
      <c r="AS84" s="339"/>
      <c r="AT84" s="335"/>
      <c r="AU84" s="339"/>
      <c r="AV84" s="335"/>
      <c r="AW84" s="335"/>
    </row>
    <row r="85" spans="2:49" s="337" customFormat="1" ht="27" customHeight="1" x14ac:dyDescent="0.2">
      <c r="B85" s="330">
        <v>4</v>
      </c>
      <c r="C85" s="330" t="s">
        <v>368</v>
      </c>
      <c r="D85" s="331" t="s">
        <v>375</v>
      </c>
      <c r="E85" s="332" t="s">
        <v>376</v>
      </c>
      <c r="F85" s="332" t="s">
        <v>206</v>
      </c>
      <c r="G85" s="333">
        <v>1600</v>
      </c>
      <c r="H85" s="364"/>
      <c r="I85" s="365"/>
      <c r="J85" s="364"/>
      <c r="K85" s="334">
        <f t="shared" si="0"/>
        <v>0</v>
      </c>
      <c r="L85" s="335"/>
      <c r="M85" s="336"/>
      <c r="P85" s="338"/>
      <c r="AE85" s="335"/>
      <c r="AG85" s="335"/>
      <c r="AH85" s="335"/>
      <c r="AO85" s="339"/>
      <c r="AP85" s="339"/>
      <c r="AQ85" s="339"/>
      <c r="AR85" s="339"/>
      <c r="AS85" s="339"/>
      <c r="AT85" s="335"/>
      <c r="AU85" s="339"/>
      <c r="AV85" s="335"/>
      <c r="AW85" s="335"/>
    </row>
    <row r="86" spans="2:49" s="337" customFormat="1" ht="27" customHeight="1" x14ac:dyDescent="0.2">
      <c r="B86" s="330">
        <v>5</v>
      </c>
      <c r="C86" s="330" t="s">
        <v>368</v>
      </c>
      <c r="D86" s="331" t="s">
        <v>377</v>
      </c>
      <c r="E86" s="332" t="s">
        <v>378</v>
      </c>
      <c r="F86" s="332" t="s">
        <v>206</v>
      </c>
      <c r="G86" s="333">
        <v>10</v>
      </c>
      <c r="H86" s="364"/>
      <c r="I86" s="365"/>
      <c r="J86" s="364"/>
      <c r="K86" s="334">
        <f t="shared" si="0"/>
        <v>0</v>
      </c>
      <c r="L86" s="335"/>
      <c r="M86" s="336"/>
      <c r="P86" s="338"/>
      <c r="AE86" s="335"/>
      <c r="AG86" s="335"/>
      <c r="AH86" s="335"/>
      <c r="AO86" s="339"/>
      <c r="AP86" s="339"/>
      <c r="AQ86" s="339"/>
      <c r="AR86" s="339"/>
      <c r="AS86" s="339"/>
      <c r="AT86" s="335"/>
      <c r="AU86" s="339"/>
      <c r="AV86" s="335"/>
      <c r="AW86" s="335"/>
    </row>
    <row r="87" spans="2:49" s="337" customFormat="1" ht="27" customHeight="1" x14ac:dyDescent="0.2">
      <c r="B87" s="330">
        <v>6</v>
      </c>
      <c r="C87" s="330" t="s">
        <v>368</v>
      </c>
      <c r="D87" s="331" t="s">
        <v>379</v>
      </c>
      <c r="E87" s="332" t="s">
        <v>380</v>
      </c>
      <c r="F87" s="332" t="s">
        <v>206</v>
      </c>
      <c r="G87" s="333">
        <v>50</v>
      </c>
      <c r="H87" s="364"/>
      <c r="I87" s="365"/>
      <c r="J87" s="364"/>
      <c r="K87" s="334">
        <f t="shared" si="0"/>
        <v>0</v>
      </c>
      <c r="L87" s="335"/>
      <c r="M87" s="336"/>
      <c r="P87" s="338"/>
      <c r="AE87" s="335"/>
      <c r="AG87" s="335"/>
      <c r="AH87" s="335"/>
      <c r="AO87" s="339"/>
      <c r="AP87" s="339"/>
      <c r="AQ87" s="339"/>
      <c r="AR87" s="339"/>
      <c r="AS87" s="339"/>
      <c r="AT87" s="335"/>
      <c r="AU87" s="339"/>
      <c r="AV87" s="335"/>
      <c r="AW87" s="335"/>
    </row>
    <row r="88" spans="2:49" s="327" customFormat="1" ht="21" customHeight="1" x14ac:dyDescent="0.2">
      <c r="B88" s="322" t="s">
        <v>381</v>
      </c>
      <c r="C88" s="323"/>
      <c r="D88" s="324"/>
      <c r="E88" s="324"/>
      <c r="F88" s="324"/>
      <c r="G88" s="324"/>
      <c r="H88" s="366"/>
      <c r="I88" s="367"/>
      <c r="J88" s="367"/>
      <c r="K88" s="326">
        <f>SUM(K90:K94)</f>
        <v>0</v>
      </c>
      <c r="O88" s="328" t="e">
        <f>SUM(#REF!)</f>
        <v>#REF!</v>
      </c>
      <c r="AE88" s="327" t="s">
        <v>366</v>
      </c>
      <c r="AG88" s="327" t="s">
        <v>351</v>
      </c>
      <c r="AH88" s="327" t="s">
        <v>366</v>
      </c>
      <c r="AL88" s="327" t="s">
        <v>367</v>
      </c>
      <c r="AU88" s="329" t="e">
        <f>SUM(#REF!)</f>
        <v>#REF!</v>
      </c>
    </row>
    <row r="89" spans="2:49" s="343" customFormat="1" ht="20.100000000000001" customHeight="1" x14ac:dyDescent="0.2">
      <c r="B89" s="340" t="s">
        <v>382</v>
      </c>
      <c r="C89" s="340"/>
      <c r="D89" s="340"/>
      <c r="E89" s="340"/>
      <c r="F89" s="340"/>
      <c r="G89" s="340"/>
      <c r="H89" s="368"/>
      <c r="I89" s="368"/>
      <c r="J89" s="368"/>
      <c r="K89" s="340"/>
      <c r="L89" s="341"/>
      <c r="M89" s="342"/>
      <c r="P89" s="344"/>
      <c r="AE89" s="341"/>
      <c r="AG89" s="341"/>
      <c r="AH89" s="341"/>
      <c r="AO89" s="345"/>
      <c r="AP89" s="345"/>
      <c r="AQ89" s="345"/>
      <c r="AR89" s="345"/>
      <c r="AS89" s="345"/>
      <c r="AT89" s="341"/>
      <c r="AU89" s="345"/>
      <c r="AV89" s="341"/>
      <c r="AW89" s="341"/>
    </row>
    <row r="90" spans="2:49" s="337" customFormat="1" ht="27" customHeight="1" x14ac:dyDescent="0.2">
      <c r="B90" s="346">
        <v>7</v>
      </c>
      <c r="C90" s="346" t="s">
        <v>368</v>
      </c>
      <c r="D90" s="347" t="s">
        <v>383</v>
      </c>
      <c r="E90" s="348" t="s">
        <v>384</v>
      </c>
      <c r="F90" s="348" t="s">
        <v>206</v>
      </c>
      <c r="G90" s="349">
        <v>660</v>
      </c>
      <c r="H90" s="369"/>
      <c r="I90" s="370"/>
      <c r="J90" s="364"/>
      <c r="K90" s="350">
        <f>(G90*H90)+(G90*J90)</f>
        <v>0</v>
      </c>
      <c r="L90" s="335"/>
      <c r="M90" s="336"/>
      <c r="P90" s="338"/>
      <c r="AE90" s="335"/>
      <c r="AG90" s="335"/>
      <c r="AH90" s="335"/>
      <c r="AO90" s="339"/>
      <c r="AP90" s="339"/>
      <c r="AQ90" s="339"/>
      <c r="AR90" s="339"/>
      <c r="AS90" s="339"/>
      <c r="AT90" s="335"/>
      <c r="AU90" s="339"/>
      <c r="AV90" s="335"/>
      <c r="AW90" s="335"/>
    </row>
    <row r="91" spans="2:49" s="337" customFormat="1" ht="27" customHeight="1" x14ac:dyDescent="0.2">
      <c r="B91" s="346">
        <v>8</v>
      </c>
      <c r="C91" s="346" t="s">
        <v>368</v>
      </c>
      <c r="D91" s="347" t="s">
        <v>385</v>
      </c>
      <c r="E91" s="348"/>
      <c r="F91" s="348" t="s">
        <v>206</v>
      </c>
      <c r="G91" s="349">
        <v>500</v>
      </c>
      <c r="H91" s="369"/>
      <c r="I91" s="370"/>
      <c r="J91" s="364"/>
      <c r="K91" s="350">
        <f>(G91*H91)+(G91*J91)</f>
        <v>0</v>
      </c>
      <c r="L91" s="335"/>
      <c r="M91" s="336"/>
      <c r="P91" s="338"/>
      <c r="AE91" s="335"/>
      <c r="AG91" s="335"/>
      <c r="AH91" s="335"/>
      <c r="AO91" s="339"/>
      <c r="AP91" s="339"/>
      <c r="AQ91" s="339"/>
      <c r="AR91" s="339"/>
      <c r="AS91" s="339"/>
      <c r="AT91" s="335"/>
      <c r="AU91" s="339"/>
      <c r="AV91" s="335"/>
      <c r="AW91" s="335"/>
    </row>
    <row r="92" spans="2:49" s="337" customFormat="1" ht="35.1" customHeight="1" x14ac:dyDescent="0.2">
      <c r="B92" s="346">
        <v>9</v>
      </c>
      <c r="C92" s="346" t="s">
        <v>368</v>
      </c>
      <c r="D92" s="347" t="s">
        <v>386</v>
      </c>
      <c r="E92" s="348" t="s">
        <v>387</v>
      </c>
      <c r="F92" s="348" t="s">
        <v>357</v>
      </c>
      <c r="G92" s="349">
        <v>179</v>
      </c>
      <c r="H92" s="369"/>
      <c r="I92" s="370"/>
      <c r="J92" s="364"/>
      <c r="K92" s="350">
        <f>(G92*H92)+(G92*J92)</f>
        <v>0</v>
      </c>
      <c r="L92" s="335"/>
      <c r="M92" s="336"/>
      <c r="P92" s="338"/>
      <c r="AE92" s="335"/>
      <c r="AG92" s="335"/>
      <c r="AH92" s="335"/>
      <c r="AO92" s="339"/>
      <c r="AP92" s="339"/>
      <c r="AQ92" s="339"/>
      <c r="AR92" s="339"/>
      <c r="AS92" s="339"/>
      <c r="AT92" s="335"/>
      <c r="AU92" s="339"/>
      <c r="AV92" s="335"/>
      <c r="AW92" s="335"/>
    </row>
    <row r="93" spans="2:49" s="337" customFormat="1" ht="35.1" customHeight="1" x14ac:dyDescent="0.2">
      <c r="B93" s="346">
        <v>10</v>
      </c>
      <c r="C93" s="346" t="s">
        <v>368</v>
      </c>
      <c r="D93" s="331" t="s">
        <v>388</v>
      </c>
      <c r="E93" s="348" t="s">
        <v>389</v>
      </c>
      <c r="F93" s="332" t="s">
        <v>357</v>
      </c>
      <c r="G93" s="333">
        <v>21</v>
      </c>
      <c r="H93" s="364"/>
      <c r="I93" s="365"/>
      <c r="J93" s="364"/>
      <c r="K93" s="350">
        <f>(G93*H93)+(G93*J93)</f>
        <v>0</v>
      </c>
      <c r="L93" s="335"/>
      <c r="M93" s="336"/>
      <c r="P93" s="338"/>
      <c r="AE93" s="335"/>
      <c r="AG93" s="335"/>
      <c r="AH93" s="335"/>
      <c r="AO93" s="339"/>
      <c r="AP93" s="339"/>
      <c r="AQ93" s="339"/>
      <c r="AR93" s="339"/>
      <c r="AS93" s="339"/>
      <c r="AT93" s="335"/>
      <c r="AU93" s="339"/>
      <c r="AV93" s="335"/>
      <c r="AW93" s="335"/>
    </row>
    <row r="94" spans="2:49" s="337" customFormat="1" ht="35.1" customHeight="1" x14ac:dyDescent="0.2">
      <c r="B94" s="346">
        <v>11</v>
      </c>
      <c r="C94" s="346" t="s">
        <v>368</v>
      </c>
      <c r="D94" s="331" t="s">
        <v>390</v>
      </c>
      <c r="E94" s="332"/>
      <c r="F94" s="332" t="s">
        <v>357</v>
      </c>
      <c r="G94" s="333">
        <v>10</v>
      </c>
      <c r="H94" s="364"/>
      <c r="I94" s="365"/>
      <c r="J94" s="364"/>
      <c r="K94" s="350">
        <f>(G94*H94)+(G94*J94)</f>
        <v>0</v>
      </c>
      <c r="L94" s="335"/>
      <c r="M94" s="336"/>
      <c r="P94" s="338"/>
      <c r="AE94" s="335"/>
      <c r="AG94" s="335"/>
      <c r="AH94" s="335"/>
      <c r="AO94" s="339"/>
      <c r="AP94" s="339"/>
      <c r="AQ94" s="339"/>
      <c r="AR94" s="339"/>
      <c r="AS94" s="339"/>
      <c r="AT94" s="335"/>
      <c r="AU94" s="339"/>
      <c r="AV94" s="335"/>
      <c r="AW94" s="335"/>
    </row>
    <row r="95" spans="2:49" s="327" customFormat="1" ht="21" customHeight="1" x14ac:dyDescent="0.2">
      <c r="B95" s="351" t="s">
        <v>391</v>
      </c>
      <c r="C95" s="352"/>
      <c r="D95" s="353"/>
      <c r="E95" s="353"/>
      <c r="F95" s="353"/>
      <c r="G95" s="353"/>
      <c r="H95" s="371"/>
      <c r="I95" s="372"/>
      <c r="J95" s="372"/>
      <c r="K95" s="354"/>
      <c r="O95" s="328"/>
      <c r="AU95" s="329"/>
    </row>
    <row r="96" spans="2:49" s="327" customFormat="1" ht="21" customHeight="1" x14ac:dyDescent="0.2">
      <c r="B96" s="322" t="s">
        <v>392</v>
      </c>
      <c r="C96" s="323"/>
      <c r="D96" s="324"/>
      <c r="E96" s="324"/>
      <c r="F96" s="324"/>
      <c r="G96" s="324"/>
      <c r="H96" s="366"/>
      <c r="I96" s="367"/>
      <c r="J96" s="367"/>
      <c r="K96" s="326">
        <f>SUM(K97:K97)</f>
        <v>0</v>
      </c>
      <c r="O96" s="328"/>
      <c r="AU96" s="329"/>
    </row>
    <row r="97" spans="2:49" s="337" customFormat="1" ht="28.7" customHeight="1" x14ac:dyDescent="0.2">
      <c r="B97" s="330">
        <v>12</v>
      </c>
      <c r="C97" s="330" t="s">
        <v>368</v>
      </c>
      <c r="D97" s="331" t="s">
        <v>393</v>
      </c>
      <c r="E97" s="332" t="s">
        <v>394</v>
      </c>
      <c r="F97" s="332" t="s">
        <v>357</v>
      </c>
      <c r="G97" s="333">
        <v>3</v>
      </c>
      <c r="H97" s="364"/>
      <c r="I97" s="365"/>
      <c r="J97" s="364"/>
      <c r="K97" s="334">
        <f>(G97*H97)+(G97*J97)</f>
        <v>0</v>
      </c>
      <c r="L97" s="335"/>
      <c r="M97" s="336"/>
      <c r="P97" s="338"/>
      <c r="AE97" s="335"/>
      <c r="AG97" s="335"/>
      <c r="AH97" s="335"/>
      <c r="AO97" s="339"/>
      <c r="AP97" s="339"/>
      <c r="AQ97" s="339"/>
      <c r="AR97" s="339"/>
      <c r="AS97" s="339"/>
      <c r="AT97" s="335"/>
      <c r="AU97" s="339"/>
      <c r="AV97" s="335"/>
      <c r="AW97" s="335"/>
    </row>
    <row r="98" spans="2:49" s="327" customFormat="1" ht="21" customHeight="1" x14ac:dyDescent="0.2">
      <c r="B98" s="322" t="s">
        <v>395</v>
      </c>
      <c r="C98" s="323"/>
      <c r="D98" s="324"/>
      <c r="E98" s="324"/>
      <c r="F98" s="324"/>
      <c r="G98" s="324"/>
      <c r="H98" s="366"/>
      <c r="I98" s="367"/>
      <c r="J98" s="367"/>
      <c r="K98" s="326">
        <f>SUM(K99:K100)</f>
        <v>0</v>
      </c>
      <c r="O98" s="328"/>
      <c r="AU98" s="329"/>
    </row>
    <row r="99" spans="2:49" s="337" customFormat="1" ht="28.7" customHeight="1" x14ac:dyDescent="0.2">
      <c r="B99" s="330">
        <v>13</v>
      </c>
      <c r="C99" s="330" t="s">
        <v>368</v>
      </c>
      <c r="D99" s="331" t="s">
        <v>393</v>
      </c>
      <c r="E99" s="332" t="s">
        <v>396</v>
      </c>
      <c r="F99" s="332" t="s">
        <v>357</v>
      </c>
      <c r="G99" s="333">
        <v>2</v>
      </c>
      <c r="H99" s="364"/>
      <c r="I99" s="365"/>
      <c r="J99" s="364"/>
      <c r="K99" s="334">
        <f>(G99*H99)+(G99*J99)</f>
        <v>0</v>
      </c>
      <c r="L99" s="335"/>
      <c r="M99" s="336"/>
      <c r="P99" s="338"/>
      <c r="AE99" s="335"/>
      <c r="AG99" s="335"/>
      <c r="AH99" s="335"/>
      <c r="AO99" s="339"/>
      <c r="AP99" s="339"/>
      <c r="AQ99" s="339"/>
      <c r="AR99" s="339"/>
      <c r="AS99" s="339"/>
      <c r="AT99" s="335"/>
      <c r="AU99" s="339"/>
      <c r="AV99" s="335"/>
      <c r="AW99" s="335"/>
    </row>
    <row r="100" spans="2:49" s="337" customFormat="1" ht="28.7" customHeight="1" x14ac:dyDescent="0.2">
      <c r="B100" s="330">
        <v>14</v>
      </c>
      <c r="C100" s="330" t="s">
        <v>368</v>
      </c>
      <c r="D100" s="331" t="s">
        <v>397</v>
      </c>
      <c r="E100" s="332" t="s">
        <v>396</v>
      </c>
      <c r="F100" s="332" t="s">
        <v>357</v>
      </c>
      <c r="G100" s="333">
        <v>2</v>
      </c>
      <c r="H100" s="364"/>
      <c r="I100" s="365"/>
      <c r="J100" s="364"/>
      <c r="K100" s="334">
        <f>(G100*H100)+(G100*J100)</f>
        <v>0</v>
      </c>
      <c r="L100" s="335"/>
      <c r="M100" s="336"/>
      <c r="P100" s="338"/>
      <c r="AE100" s="335"/>
      <c r="AG100" s="335"/>
      <c r="AH100" s="335"/>
      <c r="AO100" s="339"/>
      <c r="AP100" s="339"/>
      <c r="AQ100" s="339"/>
      <c r="AR100" s="339"/>
      <c r="AS100" s="339"/>
      <c r="AT100" s="335"/>
      <c r="AU100" s="339"/>
      <c r="AV100" s="335"/>
      <c r="AW100" s="335"/>
    </row>
    <row r="101" spans="2:49" s="327" customFormat="1" ht="21" customHeight="1" x14ac:dyDescent="0.2">
      <c r="B101" s="322" t="s">
        <v>398</v>
      </c>
      <c r="C101" s="323"/>
      <c r="D101" s="324"/>
      <c r="E101" s="324"/>
      <c r="F101" s="324"/>
      <c r="G101" s="324"/>
      <c r="H101" s="366"/>
      <c r="I101" s="367"/>
      <c r="J101" s="367"/>
      <c r="K101" s="326">
        <f>SUM(K102:K103)</f>
        <v>0</v>
      </c>
      <c r="O101" s="328"/>
      <c r="AU101" s="329"/>
    </row>
    <row r="102" spans="2:49" s="337" customFormat="1" ht="28.7" customHeight="1" x14ac:dyDescent="0.2">
      <c r="B102" s="330">
        <v>15</v>
      </c>
      <c r="C102" s="330" t="s">
        <v>368</v>
      </c>
      <c r="D102" s="331" t="s">
        <v>397</v>
      </c>
      <c r="E102" s="332" t="s">
        <v>396</v>
      </c>
      <c r="F102" s="332" t="s">
        <v>357</v>
      </c>
      <c r="G102" s="333">
        <v>4</v>
      </c>
      <c r="H102" s="364"/>
      <c r="I102" s="365"/>
      <c r="J102" s="364"/>
      <c r="K102" s="334">
        <f>(G102*H102)+(G102*J102)</f>
        <v>0</v>
      </c>
      <c r="L102" s="335"/>
      <c r="M102" s="336"/>
      <c r="P102" s="338"/>
      <c r="AE102" s="335"/>
      <c r="AG102" s="335"/>
      <c r="AH102" s="335"/>
      <c r="AO102" s="339"/>
      <c r="AP102" s="339"/>
      <c r="AQ102" s="339"/>
      <c r="AR102" s="339"/>
      <c r="AS102" s="339"/>
      <c r="AT102" s="335"/>
      <c r="AU102" s="339"/>
      <c r="AV102" s="335"/>
      <c r="AW102" s="335"/>
    </row>
    <row r="103" spans="2:49" s="337" customFormat="1" ht="28.7" customHeight="1" x14ac:dyDescent="0.2">
      <c r="B103" s="330">
        <v>16</v>
      </c>
      <c r="C103" s="330" t="s">
        <v>368</v>
      </c>
      <c r="D103" s="331" t="s">
        <v>399</v>
      </c>
      <c r="E103" s="332" t="s">
        <v>400</v>
      </c>
      <c r="F103" s="332" t="s">
        <v>357</v>
      </c>
      <c r="G103" s="333">
        <v>1</v>
      </c>
      <c r="H103" s="364"/>
      <c r="I103" s="365"/>
      <c r="J103" s="364"/>
      <c r="K103" s="334">
        <f>(G103*H103)+(G103*J103)</f>
        <v>0</v>
      </c>
      <c r="L103" s="335"/>
      <c r="M103" s="336"/>
      <c r="P103" s="338"/>
      <c r="AE103" s="335"/>
      <c r="AG103" s="335"/>
      <c r="AH103" s="335"/>
      <c r="AO103" s="339"/>
      <c r="AP103" s="339"/>
      <c r="AQ103" s="339"/>
      <c r="AR103" s="339"/>
      <c r="AS103" s="339"/>
      <c r="AT103" s="335"/>
      <c r="AU103" s="339"/>
      <c r="AV103" s="335"/>
      <c r="AW103" s="335"/>
    </row>
    <row r="104" spans="2:49" s="327" customFormat="1" ht="21" customHeight="1" x14ac:dyDescent="0.2">
      <c r="B104" s="322" t="s">
        <v>401</v>
      </c>
      <c r="C104" s="323"/>
      <c r="D104" s="324"/>
      <c r="E104" s="324"/>
      <c r="F104" s="324"/>
      <c r="G104" s="324"/>
      <c r="H104" s="366"/>
      <c r="I104" s="367"/>
      <c r="J104" s="367"/>
      <c r="K104" s="326">
        <f>SUM(K105:K105)</f>
        <v>0</v>
      </c>
      <c r="O104" s="328"/>
      <c r="AU104" s="329"/>
    </row>
    <row r="105" spans="2:49" s="337" customFormat="1" ht="28.7" customHeight="1" x14ac:dyDescent="0.2">
      <c r="B105" s="330">
        <v>17</v>
      </c>
      <c r="C105" s="330" t="s">
        <v>368</v>
      </c>
      <c r="D105" s="331" t="s">
        <v>397</v>
      </c>
      <c r="E105" s="332" t="s">
        <v>396</v>
      </c>
      <c r="F105" s="332" t="s">
        <v>357</v>
      </c>
      <c r="G105" s="333">
        <v>4</v>
      </c>
      <c r="H105" s="364"/>
      <c r="I105" s="365"/>
      <c r="J105" s="364"/>
      <c r="K105" s="334">
        <f>(G105*H105)+(G105*J105)</f>
        <v>0</v>
      </c>
      <c r="L105" s="335"/>
      <c r="M105" s="336"/>
      <c r="P105" s="338"/>
      <c r="AE105" s="335"/>
      <c r="AG105" s="335"/>
      <c r="AH105" s="335"/>
      <c r="AO105" s="339"/>
      <c r="AP105" s="339"/>
      <c r="AQ105" s="339"/>
      <c r="AR105" s="339"/>
      <c r="AS105" s="339"/>
      <c r="AT105" s="335"/>
      <c r="AU105" s="339"/>
      <c r="AV105" s="335"/>
      <c r="AW105" s="335"/>
    </row>
    <row r="106" spans="2:49" s="327" customFormat="1" ht="21" customHeight="1" x14ac:dyDescent="0.2">
      <c r="B106" s="322" t="s">
        <v>402</v>
      </c>
      <c r="C106" s="323"/>
      <c r="D106" s="324"/>
      <c r="E106" s="324"/>
      <c r="F106" s="324"/>
      <c r="G106" s="324"/>
      <c r="H106" s="366"/>
      <c r="I106" s="367"/>
      <c r="J106" s="367"/>
      <c r="K106" s="326">
        <f>SUM(K107:K107)</f>
        <v>0</v>
      </c>
      <c r="O106" s="328"/>
      <c r="AU106" s="329"/>
    </row>
    <row r="107" spans="2:49" s="337" customFormat="1" ht="28.7" customHeight="1" x14ac:dyDescent="0.2">
      <c r="B107" s="330">
        <v>18</v>
      </c>
      <c r="C107" s="330" t="s">
        <v>368</v>
      </c>
      <c r="D107" s="331" t="s">
        <v>397</v>
      </c>
      <c r="E107" s="332" t="s">
        <v>396</v>
      </c>
      <c r="F107" s="332" t="s">
        <v>357</v>
      </c>
      <c r="G107" s="333">
        <v>6</v>
      </c>
      <c r="H107" s="364"/>
      <c r="I107" s="365"/>
      <c r="J107" s="364"/>
      <c r="K107" s="334">
        <f>(G107*H107)+(G107*J107)</f>
        <v>0</v>
      </c>
      <c r="L107" s="335"/>
      <c r="M107" s="336"/>
      <c r="P107" s="338"/>
      <c r="AE107" s="335"/>
      <c r="AG107" s="335"/>
      <c r="AH107" s="335"/>
      <c r="AO107" s="339"/>
      <c r="AP107" s="339"/>
      <c r="AQ107" s="339"/>
      <c r="AR107" s="339"/>
      <c r="AS107" s="339"/>
      <c r="AT107" s="335"/>
      <c r="AU107" s="339"/>
      <c r="AV107" s="335"/>
      <c r="AW107" s="335"/>
    </row>
    <row r="108" spans="2:49" s="327" customFormat="1" ht="21" customHeight="1" x14ac:dyDescent="0.2">
      <c r="B108" s="351" t="s">
        <v>403</v>
      </c>
      <c r="C108" s="352"/>
      <c r="D108" s="353"/>
      <c r="E108" s="353"/>
      <c r="F108" s="353"/>
      <c r="G108" s="353"/>
      <c r="H108" s="371"/>
      <c r="I108" s="372"/>
      <c r="J108" s="372"/>
      <c r="K108" s="354"/>
      <c r="O108" s="328"/>
      <c r="AU108" s="329"/>
    </row>
    <row r="109" spans="2:49" s="327" customFormat="1" ht="21" customHeight="1" x14ac:dyDescent="0.2">
      <c r="B109" s="322" t="s">
        <v>404</v>
      </c>
      <c r="C109" s="323"/>
      <c r="D109" s="324"/>
      <c r="E109" s="324"/>
      <c r="F109" s="324"/>
      <c r="G109" s="324"/>
      <c r="H109" s="366"/>
      <c r="I109" s="367"/>
      <c r="J109" s="367"/>
      <c r="K109" s="326">
        <f>SUM(K110:K110)</f>
        <v>0</v>
      </c>
      <c r="O109" s="328"/>
      <c r="AU109" s="329"/>
    </row>
    <row r="110" spans="2:49" s="337" customFormat="1" ht="28.7" customHeight="1" x14ac:dyDescent="0.2">
      <c r="B110" s="330">
        <v>19</v>
      </c>
      <c r="C110" s="330" t="s">
        <v>368</v>
      </c>
      <c r="D110" s="331" t="s">
        <v>397</v>
      </c>
      <c r="E110" s="332" t="s">
        <v>396</v>
      </c>
      <c r="F110" s="332" t="s">
        <v>357</v>
      </c>
      <c r="G110" s="333">
        <v>4</v>
      </c>
      <c r="H110" s="364"/>
      <c r="I110" s="365"/>
      <c r="J110" s="364"/>
      <c r="K110" s="334">
        <f>(G110*H110)+(G110*J110)</f>
        <v>0</v>
      </c>
      <c r="L110" s="335"/>
      <c r="M110" s="336"/>
      <c r="P110" s="338"/>
      <c r="AE110" s="335"/>
      <c r="AG110" s="335"/>
      <c r="AH110" s="335"/>
      <c r="AO110" s="339"/>
      <c r="AP110" s="339"/>
      <c r="AQ110" s="339"/>
      <c r="AR110" s="339"/>
      <c r="AS110" s="339"/>
      <c r="AT110" s="335"/>
      <c r="AU110" s="339"/>
      <c r="AV110" s="335"/>
      <c r="AW110" s="335"/>
    </row>
    <row r="111" spans="2:49" s="327" customFormat="1" ht="21" customHeight="1" x14ac:dyDescent="0.2">
      <c r="B111" s="322" t="s">
        <v>405</v>
      </c>
      <c r="C111" s="323"/>
      <c r="D111" s="324"/>
      <c r="E111" s="324"/>
      <c r="F111" s="324"/>
      <c r="G111" s="324"/>
      <c r="H111" s="366"/>
      <c r="I111" s="367"/>
      <c r="J111" s="367"/>
      <c r="K111" s="326">
        <f>SUM(K112:K113)</f>
        <v>0</v>
      </c>
      <c r="O111" s="328"/>
      <c r="AU111" s="329"/>
    </row>
    <row r="112" spans="2:49" s="337" customFormat="1" ht="28.7" customHeight="1" x14ac:dyDescent="0.2">
      <c r="B112" s="330">
        <v>20</v>
      </c>
      <c r="C112" s="330" t="s">
        <v>368</v>
      </c>
      <c r="D112" s="331" t="s">
        <v>397</v>
      </c>
      <c r="E112" s="332" t="s">
        <v>396</v>
      </c>
      <c r="F112" s="332" t="s">
        <v>357</v>
      </c>
      <c r="G112" s="333">
        <v>3</v>
      </c>
      <c r="H112" s="364"/>
      <c r="I112" s="365"/>
      <c r="J112" s="364"/>
      <c r="K112" s="334">
        <f>(G112*H112)+(G112*J112)</f>
        <v>0</v>
      </c>
      <c r="L112" s="335"/>
      <c r="M112" s="336"/>
      <c r="P112" s="338"/>
      <c r="AE112" s="335"/>
      <c r="AG112" s="335"/>
      <c r="AH112" s="335"/>
      <c r="AO112" s="339"/>
      <c r="AP112" s="339"/>
      <c r="AQ112" s="339"/>
      <c r="AR112" s="339"/>
      <c r="AS112" s="339"/>
      <c r="AT112" s="335"/>
      <c r="AU112" s="339"/>
      <c r="AV112" s="335"/>
      <c r="AW112" s="335"/>
    </row>
    <row r="113" spans="2:49" s="337" customFormat="1" ht="28.7" customHeight="1" x14ac:dyDescent="0.2">
      <c r="B113" s="330">
        <v>21</v>
      </c>
      <c r="C113" s="330" t="s">
        <v>368</v>
      </c>
      <c r="D113" s="331" t="s">
        <v>393</v>
      </c>
      <c r="E113" s="332" t="s">
        <v>396</v>
      </c>
      <c r="F113" s="332" t="s">
        <v>357</v>
      </c>
      <c r="G113" s="333">
        <v>1</v>
      </c>
      <c r="H113" s="364"/>
      <c r="I113" s="365"/>
      <c r="J113" s="364"/>
      <c r="K113" s="334">
        <f>(G113*H113)+(G113*J113)</f>
        <v>0</v>
      </c>
      <c r="L113" s="335"/>
      <c r="M113" s="336"/>
      <c r="P113" s="338"/>
      <c r="AE113" s="335"/>
      <c r="AG113" s="335"/>
      <c r="AH113" s="335"/>
      <c r="AO113" s="339"/>
      <c r="AP113" s="339"/>
      <c r="AQ113" s="339"/>
      <c r="AR113" s="339"/>
      <c r="AS113" s="339"/>
      <c r="AT113" s="335"/>
      <c r="AU113" s="339"/>
      <c r="AV113" s="335"/>
      <c r="AW113" s="335"/>
    </row>
    <row r="114" spans="2:49" s="327" customFormat="1" ht="21" customHeight="1" x14ac:dyDescent="0.2">
      <c r="B114" s="322" t="s">
        <v>406</v>
      </c>
      <c r="C114" s="323"/>
      <c r="D114" s="324"/>
      <c r="E114" s="324"/>
      <c r="F114" s="324"/>
      <c r="G114" s="324"/>
      <c r="H114" s="366"/>
      <c r="I114" s="367"/>
      <c r="J114" s="367"/>
      <c r="K114" s="326">
        <f>SUM(K115:K115)</f>
        <v>0</v>
      </c>
      <c r="O114" s="328"/>
      <c r="AU114" s="329"/>
    </row>
    <row r="115" spans="2:49" s="337" customFormat="1" ht="28.7" customHeight="1" x14ac:dyDescent="0.2">
      <c r="B115" s="330">
        <v>22</v>
      </c>
      <c r="C115" s="330" t="s">
        <v>368</v>
      </c>
      <c r="D115" s="331" t="s">
        <v>397</v>
      </c>
      <c r="E115" s="332" t="s">
        <v>396</v>
      </c>
      <c r="F115" s="332" t="s">
        <v>357</v>
      </c>
      <c r="G115" s="333">
        <v>4</v>
      </c>
      <c r="H115" s="364"/>
      <c r="I115" s="365"/>
      <c r="J115" s="364"/>
      <c r="K115" s="334">
        <f>(G115*H115)+(G115*J115)</f>
        <v>0</v>
      </c>
      <c r="L115" s="335"/>
      <c r="M115" s="336"/>
      <c r="P115" s="338"/>
      <c r="AE115" s="335"/>
      <c r="AG115" s="335"/>
      <c r="AH115" s="335"/>
      <c r="AO115" s="339"/>
      <c r="AP115" s="339"/>
      <c r="AQ115" s="339"/>
      <c r="AR115" s="339"/>
      <c r="AS115" s="339"/>
      <c r="AT115" s="335"/>
      <c r="AU115" s="339"/>
      <c r="AV115" s="335"/>
      <c r="AW115" s="335"/>
    </row>
    <row r="116" spans="2:49" s="327" customFormat="1" ht="21" customHeight="1" x14ac:dyDescent="0.2">
      <c r="B116" s="322" t="s">
        <v>407</v>
      </c>
      <c r="C116" s="323"/>
      <c r="D116" s="324"/>
      <c r="E116" s="324"/>
      <c r="F116" s="324"/>
      <c r="G116" s="324"/>
      <c r="H116" s="366"/>
      <c r="I116" s="367"/>
      <c r="J116" s="367"/>
      <c r="K116" s="326">
        <f>SUM(K117:K117)</f>
        <v>0</v>
      </c>
      <c r="O116" s="328"/>
      <c r="AU116" s="329"/>
    </row>
    <row r="117" spans="2:49" s="337" customFormat="1" ht="28.7" customHeight="1" x14ac:dyDescent="0.2">
      <c r="B117" s="330">
        <v>23</v>
      </c>
      <c r="C117" s="330" t="s">
        <v>368</v>
      </c>
      <c r="D117" s="331" t="s">
        <v>397</v>
      </c>
      <c r="E117" s="332" t="s">
        <v>396</v>
      </c>
      <c r="F117" s="332" t="s">
        <v>357</v>
      </c>
      <c r="G117" s="333">
        <v>4</v>
      </c>
      <c r="H117" s="364"/>
      <c r="I117" s="365"/>
      <c r="J117" s="364"/>
      <c r="K117" s="334">
        <f>(G117*H117)+(G117*J117)</f>
        <v>0</v>
      </c>
      <c r="L117" s="335"/>
      <c r="M117" s="336"/>
      <c r="P117" s="338"/>
      <c r="AE117" s="335"/>
      <c r="AG117" s="335"/>
      <c r="AH117" s="335"/>
      <c r="AO117" s="339"/>
      <c r="AP117" s="339"/>
      <c r="AQ117" s="339"/>
      <c r="AR117" s="339"/>
      <c r="AS117" s="339"/>
      <c r="AT117" s="335"/>
      <c r="AU117" s="339"/>
      <c r="AV117" s="335"/>
      <c r="AW117" s="335"/>
    </row>
    <row r="118" spans="2:49" s="327" customFormat="1" ht="21" customHeight="1" x14ac:dyDescent="0.2">
      <c r="B118" s="322" t="s">
        <v>408</v>
      </c>
      <c r="C118" s="323"/>
      <c r="D118" s="324"/>
      <c r="E118" s="324"/>
      <c r="F118" s="324"/>
      <c r="G118" s="324"/>
      <c r="H118" s="366"/>
      <c r="I118" s="367"/>
      <c r="J118" s="367"/>
      <c r="K118" s="326">
        <f>SUM(K119:K119)</f>
        <v>0</v>
      </c>
      <c r="O118" s="328"/>
      <c r="AU118" s="329"/>
    </row>
    <row r="119" spans="2:49" s="337" customFormat="1" ht="28.7" customHeight="1" x14ac:dyDescent="0.2">
      <c r="B119" s="330">
        <v>24</v>
      </c>
      <c r="C119" s="330" t="s">
        <v>368</v>
      </c>
      <c r="D119" s="331" t="s">
        <v>397</v>
      </c>
      <c r="E119" s="332" t="s">
        <v>396</v>
      </c>
      <c r="F119" s="332" t="s">
        <v>357</v>
      </c>
      <c r="G119" s="333">
        <v>4</v>
      </c>
      <c r="H119" s="364"/>
      <c r="I119" s="365"/>
      <c r="J119" s="364"/>
      <c r="K119" s="334">
        <f>(G119*H119)+(G119*J119)</f>
        <v>0</v>
      </c>
      <c r="L119" s="335"/>
      <c r="M119" s="336"/>
      <c r="P119" s="338"/>
      <c r="AE119" s="335"/>
      <c r="AG119" s="335"/>
      <c r="AH119" s="335"/>
      <c r="AO119" s="339"/>
      <c r="AP119" s="339"/>
      <c r="AQ119" s="339"/>
      <c r="AR119" s="339"/>
      <c r="AS119" s="339"/>
      <c r="AT119" s="335"/>
      <c r="AU119" s="339"/>
      <c r="AV119" s="335"/>
      <c r="AW119" s="335"/>
    </row>
    <row r="120" spans="2:49" s="327" customFormat="1" ht="21" customHeight="1" x14ac:dyDescent="0.2">
      <c r="B120" s="322" t="s">
        <v>409</v>
      </c>
      <c r="C120" s="323"/>
      <c r="D120" s="324"/>
      <c r="E120" s="324"/>
      <c r="F120" s="324"/>
      <c r="G120" s="324"/>
      <c r="H120" s="366"/>
      <c r="I120" s="367"/>
      <c r="J120" s="367"/>
      <c r="K120" s="326">
        <f>SUM(K121:K121)</f>
        <v>0</v>
      </c>
      <c r="O120" s="328"/>
      <c r="AU120" s="329"/>
    </row>
    <row r="121" spans="2:49" s="337" customFormat="1" ht="28.7" customHeight="1" x14ac:dyDescent="0.2">
      <c r="B121" s="330">
        <v>25</v>
      </c>
      <c r="C121" s="330" t="s">
        <v>368</v>
      </c>
      <c r="D121" s="331" t="s">
        <v>397</v>
      </c>
      <c r="E121" s="332" t="s">
        <v>396</v>
      </c>
      <c r="F121" s="332" t="s">
        <v>357</v>
      </c>
      <c r="G121" s="333">
        <v>4</v>
      </c>
      <c r="H121" s="364"/>
      <c r="I121" s="365"/>
      <c r="J121" s="364"/>
      <c r="K121" s="334">
        <f>(G121*H121)+(G121*J121)</f>
        <v>0</v>
      </c>
      <c r="L121" s="335"/>
      <c r="M121" s="336"/>
      <c r="P121" s="338"/>
      <c r="AE121" s="335"/>
      <c r="AG121" s="335"/>
      <c r="AH121" s="335"/>
      <c r="AO121" s="339"/>
      <c r="AP121" s="339"/>
      <c r="AQ121" s="339"/>
      <c r="AR121" s="339"/>
      <c r="AS121" s="339"/>
      <c r="AT121" s="335"/>
      <c r="AU121" s="339"/>
      <c r="AV121" s="335"/>
      <c r="AW121" s="335"/>
    </row>
    <row r="122" spans="2:49" s="327" customFormat="1" ht="21" customHeight="1" x14ac:dyDescent="0.2">
      <c r="B122" s="322" t="s">
        <v>410</v>
      </c>
      <c r="C122" s="323"/>
      <c r="D122" s="324"/>
      <c r="E122" s="324"/>
      <c r="F122" s="324"/>
      <c r="G122" s="324"/>
      <c r="H122" s="366"/>
      <c r="I122" s="367"/>
      <c r="J122" s="367"/>
      <c r="K122" s="326">
        <f>SUM(K123:K123)</f>
        <v>0</v>
      </c>
      <c r="O122" s="328"/>
      <c r="AU122" s="329"/>
    </row>
    <row r="123" spans="2:49" s="337" customFormat="1" ht="28.7" customHeight="1" x14ac:dyDescent="0.2">
      <c r="B123" s="330">
        <v>26</v>
      </c>
      <c r="C123" s="330" t="s">
        <v>368</v>
      </c>
      <c r="D123" s="331" t="s">
        <v>397</v>
      </c>
      <c r="E123" s="332" t="s">
        <v>396</v>
      </c>
      <c r="F123" s="332" t="s">
        <v>357</v>
      </c>
      <c r="G123" s="333">
        <v>4</v>
      </c>
      <c r="H123" s="364"/>
      <c r="I123" s="365"/>
      <c r="J123" s="364"/>
      <c r="K123" s="334">
        <f>(G123*H123)+(G123*J123)</f>
        <v>0</v>
      </c>
      <c r="L123" s="335"/>
      <c r="M123" s="336"/>
      <c r="P123" s="338"/>
      <c r="AE123" s="335"/>
      <c r="AG123" s="335"/>
      <c r="AH123" s="335"/>
      <c r="AO123" s="339"/>
      <c r="AP123" s="339"/>
      <c r="AQ123" s="339"/>
      <c r="AR123" s="339"/>
      <c r="AS123" s="339"/>
      <c r="AT123" s="335"/>
      <c r="AU123" s="339"/>
      <c r="AV123" s="335"/>
      <c r="AW123" s="335"/>
    </row>
    <row r="124" spans="2:49" s="327" customFormat="1" ht="21" customHeight="1" x14ac:dyDescent="0.2">
      <c r="B124" s="322" t="s">
        <v>411</v>
      </c>
      <c r="C124" s="323"/>
      <c r="D124" s="324"/>
      <c r="E124" s="324"/>
      <c r="F124" s="324"/>
      <c r="G124" s="324"/>
      <c r="H124" s="366"/>
      <c r="I124" s="367"/>
      <c r="J124" s="367"/>
      <c r="K124" s="326">
        <f>SUM(K125:K126)</f>
        <v>0</v>
      </c>
      <c r="O124" s="328"/>
      <c r="AU124" s="329"/>
    </row>
    <row r="125" spans="2:49" s="337" customFormat="1" ht="28.7" customHeight="1" x14ac:dyDescent="0.2">
      <c r="B125" s="330">
        <v>27</v>
      </c>
      <c r="C125" s="330" t="s">
        <v>368</v>
      </c>
      <c r="D125" s="331" t="s">
        <v>397</v>
      </c>
      <c r="E125" s="332" t="s">
        <v>396</v>
      </c>
      <c r="F125" s="332" t="s">
        <v>357</v>
      </c>
      <c r="G125" s="333">
        <v>4</v>
      </c>
      <c r="H125" s="364"/>
      <c r="I125" s="365"/>
      <c r="J125" s="364"/>
      <c r="K125" s="334">
        <f>(G125*H125)+(G125*J125)</f>
        <v>0</v>
      </c>
      <c r="L125" s="335"/>
      <c r="M125" s="336"/>
      <c r="P125" s="338"/>
      <c r="AE125" s="335"/>
      <c r="AG125" s="335"/>
      <c r="AH125" s="335"/>
      <c r="AO125" s="339"/>
      <c r="AP125" s="339"/>
      <c r="AQ125" s="339"/>
      <c r="AR125" s="339"/>
      <c r="AS125" s="339"/>
      <c r="AT125" s="335"/>
      <c r="AU125" s="339"/>
      <c r="AV125" s="335"/>
      <c r="AW125" s="335"/>
    </row>
    <row r="126" spans="2:49" s="337" customFormat="1" ht="37.9" customHeight="1" x14ac:dyDescent="0.2">
      <c r="B126" s="330">
        <v>28</v>
      </c>
      <c r="C126" s="330" t="s">
        <v>368</v>
      </c>
      <c r="D126" s="355" t="s">
        <v>412</v>
      </c>
      <c r="E126" s="355" t="s">
        <v>413</v>
      </c>
      <c r="F126" s="332" t="s">
        <v>357</v>
      </c>
      <c r="G126" s="333">
        <v>1</v>
      </c>
      <c r="H126" s="373"/>
      <c r="I126" s="374"/>
      <c r="J126" s="364"/>
      <c r="K126" s="334">
        <f>(G126*H126)+(G126*J126)</f>
        <v>0</v>
      </c>
      <c r="L126" s="335"/>
      <c r="M126" s="336"/>
      <c r="P126" s="338"/>
      <c r="AE126" s="335"/>
      <c r="AG126" s="335"/>
      <c r="AH126" s="335"/>
      <c r="AO126" s="339"/>
      <c r="AP126" s="339"/>
      <c r="AQ126" s="339"/>
      <c r="AR126" s="339"/>
      <c r="AS126" s="339"/>
      <c r="AT126" s="335"/>
      <c r="AU126" s="339"/>
      <c r="AV126" s="335"/>
      <c r="AW126" s="335"/>
    </row>
    <row r="127" spans="2:49" s="327" customFormat="1" ht="21" customHeight="1" x14ac:dyDescent="0.2">
      <c r="B127" s="351" t="s">
        <v>414</v>
      </c>
      <c r="C127" s="352"/>
      <c r="D127" s="353"/>
      <c r="E127" s="353"/>
      <c r="F127" s="353"/>
      <c r="G127" s="353"/>
      <c r="H127" s="371"/>
      <c r="I127" s="372"/>
      <c r="J127" s="372"/>
      <c r="K127" s="354"/>
      <c r="O127" s="328"/>
      <c r="AU127" s="329"/>
    </row>
    <row r="128" spans="2:49" s="327" customFormat="1" ht="21" customHeight="1" x14ac:dyDescent="0.2">
      <c r="B128" s="322" t="s">
        <v>415</v>
      </c>
      <c r="C128" s="323"/>
      <c r="D128" s="324"/>
      <c r="E128" s="324"/>
      <c r="F128" s="324"/>
      <c r="G128" s="324"/>
      <c r="H128" s="366"/>
      <c r="I128" s="367"/>
      <c r="J128" s="367"/>
      <c r="K128" s="326">
        <f>SUM(K129:K130)</f>
        <v>0</v>
      </c>
      <c r="O128" s="328"/>
      <c r="AU128" s="329"/>
    </row>
    <row r="129" spans="2:49" s="337" customFormat="1" ht="28.7" customHeight="1" x14ac:dyDescent="0.2">
      <c r="B129" s="330">
        <v>29</v>
      </c>
      <c r="C129" s="330" t="s">
        <v>368</v>
      </c>
      <c r="D129" s="331" t="s">
        <v>397</v>
      </c>
      <c r="E129" s="332" t="s">
        <v>396</v>
      </c>
      <c r="F129" s="332" t="s">
        <v>357</v>
      </c>
      <c r="G129" s="333">
        <v>6</v>
      </c>
      <c r="H129" s="364"/>
      <c r="I129" s="365"/>
      <c r="J129" s="364"/>
      <c r="K129" s="334">
        <f>(G129*H129)+(G129*J129)</f>
        <v>0</v>
      </c>
      <c r="L129" s="335"/>
      <c r="M129" s="336"/>
      <c r="P129" s="338"/>
      <c r="AE129" s="335"/>
      <c r="AG129" s="335"/>
      <c r="AH129" s="335"/>
      <c r="AO129" s="339"/>
      <c r="AP129" s="339"/>
      <c r="AQ129" s="339"/>
      <c r="AR129" s="339"/>
      <c r="AS129" s="339"/>
      <c r="AT129" s="335"/>
      <c r="AU129" s="339"/>
      <c r="AV129" s="335"/>
      <c r="AW129" s="335"/>
    </row>
    <row r="130" spans="2:49" s="337" customFormat="1" ht="28.7" customHeight="1" x14ac:dyDescent="0.2">
      <c r="B130" s="330">
        <v>30</v>
      </c>
      <c r="C130" s="330" t="s">
        <v>368</v>
      </c>
      <c r="D130" s="331" t="s">
        <v>393</v>
      </c>
      <c r="E130" s="332" t="s">
        <v>396</v>
      </c>
      <c r="F130" s="332" t="s">
        <v>357</v>
      </c>
      <c r="G130" s="333">
        <v>1</v>
      </c>
      <c r="H130" s="364"/>
      <c r="I130" s="365"/>
      <c r="J130" s="364"/>
      <c r="K130" s="334">
        <f>(G130*H130)+(G130*J130)</f>
        <v>0</v>
      </c>
      <c r="L130" s="335"/>
      <c r="M130" s="336"/>
      <c r="P130" s="338"/>
      <c r="AE130" s="335"/>
      <c r="AG130" s="335"/>
      <c r="AH130" s="335"/>
      <c r="AO130" s="339"/>
      <c r="AP130" s="339"/>
      <c r="AQ130" s="339"/>
      <c r="AR130" s="339"/>
      <c r="AS130" s="339"/>
      <c r="AT130" s="335"/>
      <c r="AU130" s="339"/>
      <c r="AV130" s="335"/>
      <c r="AW130" s="335"/>
    </row>
    <row r="131" spans="2:49" s="327" customFormat="1" ht="21" customHeight="1" x14ac:dyDescent="0.2">
      <c r="B131" s="322" t="s">
        <v>416</v>
      </c>
      <c r="C131" s="323"/>
      <c r="D131" s="324"/>
      <c r="E131" s="324"/>
      <c r="F131" s="324"/>
      <c r="G131" s="324"/>
      <c r="H131" s="366"/>
      <c r="I131" s="367"/>
      <c r="J131" s="367"/>
      <c r="K131" s="326">
        <f>SUM(K132:K133)</f>
        <v>0</v>
      </c>
      <c r="O131" s="328"/>
      <c r="AU131" s="329"/>
    </row>
    <row r="132" spans="2:49" s="337" customFormat="1" ht="95.85" customHeight="1" x14ac:dyDescent="0.2">
      <c r="B132" s="330">
        <v>31</v>
      </c>
      <c r="C132" s="330" t="s">
        <v>368</v>
      </c>
      <c r="D132" s="355" t="s">
        <v>417</v>
      </c>
      <c r="E132" s="355"/>
      <c r="F132" s="332" t="s">
        <v>357</v>
      </c>
      <c r="G132" s="333">
        <v>1</v>
      </c>
      <c r="H132" s="375"/>
      <c r="I132" s="374"/>
      <c r="J132" s="364"/>
      <c r="K132" s="334">
        <f>(G132*H132)+(G132*J132)</f>
        <v>0</v>
      </c>
      <c r="L132" s="335"/>
      <c r="M132" s="336"/>
      <c r="P132" s="338"/>
      <c r="AE132" s="335"/>
      <c r="AG132" s="335"/>
      <c r="AH132" s="335"/>
      <c r="AO132" s="339"/>
      <c r="AP132" s="339"/>
      <c r="AQ132" s="339"/>
      <c r="AR132" s="339"/>
      <c r="AS132" s="339"/>
      <c r="AT132" s="335"/>
      <c r="AU132" s="339"/>
      <c r="AV132" s="335"/>
      <c r="AW132" s="335"/>
    </row>
    <row r="133" spans="2:49" s="337" customFormat="1" ht="37.9" customHeight="1" x14ac:dyDescent="0.2">
      <c r="B133" s="330">
        <v>32</v>
      </c>
      <c r="C133" s="330" t="s">
        <v>368</v>
      </c>
      <c r="D133" s="355" t="s">
        <v>418</v>
      </c>
      <c r="E133" s="355"/>
      <c r="F133" s="332" t="s">
        <v>357</v>
      </c>
      <c r="G133" s="333">
        <v>1</v>
      </c>
      <c r="H133" s="373"/>
      <c r="I133" s="374"/>
      <c r="J133" s="364"/>
      <c r="K133" s="334">
        <f>(G133*H133)+(G133*J133)</f>
        <v>0</v>
      </c>
      <c r="L133" s="335"/>
      <c r="M133" s="336"/>
      <c r="P133" s="338"/>
      <c r="AE133" s="335"/>
      <c r="AG133" s="335"/>
      <c r="AH133" s="335"/>
      <c r="AO133" s="339"/>
      <c r="AP133" s="339"/>
      <c r="AQ133" s="339"/>
      <c r="AR133" s="339"/>
      <c r="AS133" s="339"/>
      <c r="AT133" s="335"/>
      <c r="AU133" s="339"/>
      <c r="AV133" s="335"/>
      <c r="AW133" s="335"/>
    </row>
    <row r="134" spans="2:49" s="327" customFormat="1" ht="21" customHeight="1" x14ac:dyDescent="0.2">
      <c r="B134" s="322" t="s">
        <v>419</v>
      </c>
      <c r="C134" s="323"/>
      <c r="D134" s="324"/>
      <c r="E134" s="324"/>
      <c r="F134" s="324"/>
      <c r="G134" s="324"/>
      <c r="H134" s="366"/>
      <c r="I134" s="367"/>
      <c r="J134" s="367"/>
      <c r="K134" s="326">
        <f>SUM(K135:K138)</f>
        <v>0</v>
      </c>
      <c r="O134" s="328"/>
      <c r="AU134" s="329"/>
    </row>
    <row r="135" spans="2:49" s="337" customFormat="1" ht="85.7" customHeight="1" x14ac:dyDescent="0.2">
      <c r="B135" s="330">
        <v>33</v>
      </c>
      <c r="C135" s="330" t="s">
        <v>368</v>
      </c>
      <c r="D135" s="355" t="s">
        <v>420</v>
      </c>
      <c r="E135" s="355"/>
      <c r="F135" s="332" t="s">
        <v>357</v>
      </c>
      <c r="G135" s="333">
        <v>1</v>
      </c>
      <c r="H135" s="373"/>
      <c r="I135" s="374"/>
      <c r="J135" s="364"/>
      <c r="K135" s="356">
        <f>(G135*H135)+(G135*J135)</f>
        <v>0</v>
      </c>
      <c r="L135" s="335"/>
      <c r="M135" s="336"/>
      <c r="P135" s="338"/>
      <c r="AE135" s="335"/>
      <c r="AG135" s="335"/>
      <c r="AH135" s="335"/>
      <c r="AO135" s="339"/>
      <c r="AP135" s="339"/>
      <c r="AQ135" s="339"/>
      <c r="AR135" s="339"/>
      <c r="AS135" s="339"/>
      <c r="AT135" s="335"/>
      <c r="AU135" s="339"/>
      <c r="AV135" s="335"/>
      <c r="AW135" s="335"/>
    </row>
    <row r="136" spans="2:49" s="337" customFormat="1" ht="50.85" customHeight="1" x14ac:dyDescent="0.2">
      <c r="B136" s="330">
        <v>34</v>
      </c>
      <c r="C136" s="330" t="s">
        <v>368</v>
      </c>
      <c r="D136" s="331" t="s">
        <v>421</v>
      </c>
      <c r="E136" s="331" t="s">
        <v>422</v>
      </c>
      <c r="F136" s="332" t="s">
        <v>423</v>
      </c>
      <c r="G136" s="333">
        <v>1</v>
      </c>
      <c r="H136" s="376"/>
      <c r="I136" s="377"/>
      <c r="J136" s="364"/>
      <c r="K136" s="356">
        <f>(G136*H136)+(G136*J136)</f>
        <v>0</v>
      </c>
      <c r="L136" s="335"/>
      <c r="M136" s="336"/>
      <c r="P136" s="338"/>
      <c r="AE136" s="335"/>
      <c r="AG136" s="335"/>
      <c r="AH136" s="335"/>
      <c r="AO136" s="339"/>
      <c r="AP136" s="339"/>
      <c r="AQ136" s="339"/>
      <c r="AR136" s="339"/>
      <c r="AS136" s="339"/>
      <c r="AT136" s="335"/>
      <c r="AU136" s="339"/>
      <c r="AV136" s="335"/>
      <c r="AW136" s="335"/>
    </row>
    <row r="137" spans="2:49" s="337" customFormat="1" ht="50.85" customHeight="1" x14ac:dyDescent="0.2">
      <c r="B137" s="330">
        <v>35</v>
      </c>
      <c r="C137" s="330" t="s">
        <v>368</v>
      </c>
      <c r="D137" s="331" t="s">
        <v>424</v>
      </c>
      <c r="E137" s="357"/>
      <c r="F137" s="332" t="s">
        <v>357</v>
      </c>
      <c r="G137" s="333">
        <v>1</v>
      </c>
      <c r="H137" s="376"/>
      <c r="I137" s="377"/>
      <c r="J137" s="364"/>
      <c r="K137" s="356">
        <f>(G137*H137)+(G137*J137)</f>
        <v>0</v>
      </c>
      <c r="L137" s="335"/>
      <c r="M137" s="336"/>
      <c r="P137" s="338"/>
      <c r="AE137" s="335"/>
      <c r="AG137" s="335"/>
      <c r="AH137" s="335"/>
      <c r="AO137" s="339"/>
      <c r="AP137" s="339"/>
      <c r="AQ137" s="339"/>
      <c r="AR137" s="339"/>
      <c r="AS137" s="339"/>
      <c r="AT137" s="335"/>
      <c r="AU137" s="339"/>
      <c r="AV137" s="335"/>
      <c r="AW137" s="335"/>
    </row>
    <row r="138" spans="2:49" s="337" customFormat="1" ht="50.85" customHeight="1" x14ac:dyDescent="0.2">
      <c r="B138" s="330">
        <v>36</v>
      </c>
      <c r="C138" s="330" t="s">
        <v>425</v>
      </c>
      <c r="D138" s="331" t="s">
        <v>426</v>
      </c>
      <c r="E138" s="357"/>
      <c r="F138" s="332" t="s">
        <v>423</v>
      </c>
      <c r="G138" s="333">
        <v>1</v>
      </c>
      <c r="H138" s="376"/>
      <c r="I138" s="377"/>
      <c r="J138" s="364"/>
      <c r="K138" s="356">
        <f>(G138*H138)+(G138*J138)</f>
        <v>0</v>
      </c>
      <c r="L138" s="335"/>
      <c r="M138" s="336"/>
      <c r="P138" s="338"/>
      <c r="AE138" s="335"/>
      <c r="AG138" s="335"/>
      <c r="AH138" s="335"/>
      <c r="AO138" s="339"/>
      <c r="AP138" s="339"/>
      <c r="AQ138" s="339"/>
      <c r="AR138" s="339"/>
      <c r="AS138" s="339"/>
      <c r="AT138" s="335"/>
      <c r="AU138" s="339"/>
      <c r="AV138" s="335"/>
      <c r="AW138" s="335"/>
    </row>
    <row r="139" spans="2:49" s="327" customFormat="1" ht="21" customHeight="1" x14ac:dyDescent="0.2">
      <c r="B139" s="322" t="s">
        <v>427</v>
      </c>
      <c r="C139" s="323"/>
      <c r="D139" s="324"/>
      <c r="E139" s="324"/>
      <c r="F139" s="324"/>
      <c r="G139" s="324"/>
      <c r="H139" s="366"/>
      <c r="I139" s="367"/>
      <c r="J139" s="367"/>
      <c r="K139" s="326">
        <f>SUM(K140:K145)</f>
        <v>0</v>
      </c>
      <c r="O139" s="328" t="e">
        <f>SUM(#REF!)</f>
        <v>#REF!</v>
      </c>
      <c r="AE139" s="327" t="s">
        <v>366</v>
      </c>
      <c r="AG139" s="327" t="s">
        <v>351</v>
      </c>
      <c r="AH139" s="327" t="s">
        <v>366</v>
      </c>
      <c r="AL139" s="327" t="s">
        <v>367</v>
      </c>
      <c r="AU139" s="329" t="e">
        <f>SUM(#REF!)</f>
        <v>#REF!</v>
      </c>
    </row>
    <row r="140" spans="2:49" s="337" customFormat="1" ht="36" customHeight="1" x14ac:dyDescent="0.2">
      <c r="B140" s="330">
        <v>37</v>
      </c>
      <c r="C140" s="330" t="s">
        <v>368</v>
      </c>
      <c r="D140" s="331" t="s">
        <v>428</v>
      </c>
      <c r="E140" s="355"/>
      <c r="F140" s="332" t="s">
        <v>357</v>
      </c>
      <c r="G140" s="333">
        <v>2</v>
      </c>
      <c r="H140" s="376"/>
      <c r="I140" s="377"/>
      <c r="J140" s="364"/>
      <c r="K140" s="356">
        <f t="shared" ref="K140:K145" si="1">(G140*H140)+(G140*J140)</f>
        <v>0</v>
      </c>
      <c r="L140" s="335"/>
      <c r="M140" s="336"/>
      <c r="P140" s="338"/>
      <c r="AE140" s="335"/>
      <c r="AG140" s="335"/>
      <c r="AH140" s="335"/>
      <c r="AO140" s="339"/>
      <c r="AP140" s="339"/>
      <c r="AQ140" s="339"/>
      <c r="AR140" s="339"/>
      <c r="AS140" s="339"/>
      <c r="AT140" s="335"/>
      <c r="AU140" s="339"/>
      <c r="AV140" s="335"/>
      <c r="AW140" s="335"/>
    </row>
    <row r="141" spans="2:49" s="337" customFormat="1" ht="36" customHeight="1" x14ac:dyDescent="0.2">
      <c r="B141" s="330">
        <v>38</v>
      </c>
      <c r="C141" s="330" t="s">
        <v>368</v>
      </c>
      <c r="D141" s="331" t="s">
        <v>429</v>
      </c>
      <c r="E141" s="355"/>
      <c r="F141" s="332" t="s">
        <v>357</v>
      </c>
      <c r="G141" s="333">
        <v>1</v>
      </c>
      <c r="H141" s="376"/>
      <c r="I141" s="377"/>
      <c r="J141" s="364"/>
      <c r="K141" s="356">
        <f t="shared" si="1"/>
        <v>0</v>
      </c>
      <c r="L141" s="335"/>
      <c r="M141" s="336"/>
      <c r="P141" s="338"/>
      <c r="AE141" s="335"/>
      <c r="AG141" s="335"/>
      <c r="AH141" s="335"/>
      <c r="AO141" s="339"/>
      <c r="AP141" s="339"/>
      <c r="AQ141" s="339"/>
      <c r="AR141" s="339"/>
      <c r="AS141" s="339"/>
      <c r="AT141" s="335"/>
      <c r="AU141" s="339"/>
      <c r="AV141" s="335"/>
      <c r="AW141" s="335"/>
    </row>
    <row r="142" spans="2:49" s="337" customFormat="1" ht="36" customHeight="1" x14ac:dyDescent="0.2">
      <c r="B142" s="330">
        <v>39</v>
      </c>
      <c r="C142" s="330" t="s">
        <v>368</v>
      </c>
      <c r="D142" s="331" t="s">
        <v>430</v>
      </c>
      <c r="E142" s="355"/>
      <c r="F142" s="332" t="s">
        <v>357</v>
      </c>
      <c r="G142" s="333">
        <v>1</v>
      </c>
      <c r="H142" s="376"/>
      <c r="I142" s="377"/>
      <c r="J142" s="364"/>
      <c r="K142" s="356">
        <f t="shared" si="1"/>
        <v>0</v>
      </c>
      <c r="L142" s="335"/>
      <c r="M142" s="336"/>
      <c r="P142" s="338"/>
      <c r="AE142" s="335"/>
      <c r="AG142" s="335"/>
      <c r="AH142" s="335"/>
      <c r="AO142" s="339"/>
      <c r="AP142" s="339"/>
      <c r="AQ142" s="339"/>
      <c r="AR142" s="339"/>
      <c r="AS142" s="339"/>
      <c r="AT142" s="335"/>
      <c r="AU142" s="339"/>
      <c r="AV142" s="335"/>
      <c r="AW142" s="335"/>
    </row>
    <row r="143" spans="2:49" s="337" customFormat="1" ht="24.95" customHeight="1" x14ac:dyDescent="0.2">
      <c r="B143" s="330">
        <v>40</v>
      </c>
      <c r="C143" s="330" t="s">
        <v>368</v>
      </c>
      <c r="D143" s="331" t="s">
        <v>431</v>
      </c>
      <c r="E143" s="355"/>
      <c r="F143" s="332" t="s">
        <v>357</v>
      </c>
      <c r="G143" s="333">
        <v>10</v>
      </c>
      <c r="H143" s="376"/>
      <c r="I143" s="377"/>
      <c r="J143" s="364"/>
      <c r="K143" s="356">
        <f t="shared" si="1"/>
        <v>0</v>
      </c>
      <c r="L143" s="335"/>
      <c r="M143" s="336"/>
      <c r="P143" s="338"/>
      <c r="AE143" s="335"/>
      <c r="AG143" s="335"/>
      <c r="AH143" s="335"/>
      <c r="AO143" s="339"/>
      <c r="AP143" s="339"/>
      <c r="AQ143" s="339"/>
      <c r="AR143" s="339"/>
      <c r="AS143" s="339"/>
      <c r="AT143" s="335"/>
      <c r="AU143" s="339"/>
      <c r="AV143" s="335"/>
      <c r="AW143" s="335"/>
    </row>
    <row r="144" spans="2:49" s="337" customFormat="1" ht="24.95" customHeight="1" x14ac:dyDescent="0.2">
      <c r="B144" s="330">
        <v>41</v>
      </c>
      <c r="C144" s="330" t="s">
        <v>368</v>
      </c>
      <c r="D144" s="331" t="s">
        <v>432</v>
      </c>
      <c r="E144" s="355"/>
      <c r="F144" s="332" t="s">
        <v>357</v>
      </c>
      <c r="G144" s="333">
        <v>3</v>
      </c>
      <c r="H144" s="376"/>
      <c r="I144" s="377"/>
      <c r="J144" s="364"/>
      <c r="K144" s="356">
        <f t="shared" si="1"/>
        <v>0</v>
      </c>
      <c r="L144" s="335"/>
      <c r="M144" s="336"/>
      <c r="P144" s="338"/>
      <c r="AE144" s="335"/>
      <c r="AG144" s="335"/>
      <c r="AH144" s="335"/>
      <c r="AO144" s="339"/>
      <c r="AP144" s="339"/>
      <c r="AQ144" s="339"/>
      <c r="AR144" s="339"/>
      <c r="AS144" s="339"/>
      <c r="AT144" s="335"/>
      <c r="AU144" s="339"/>
      <c r="AV144" s="335"/>
      <c r="AW144" s="335"/>
    </row>
    <row r="145" spans="2:49" s="337" customFormat="1" ht="36" customHeight="1" x14ac:dyDescent="0.2">
      <c r="B145" s="330">
        <v>42</v>
      </c>
      <c r="C145" s="330" t="s">
        <v>368</v>
      </c>
      <c r="D145" s="331" t="s">
        <v>433</v>
      </c>
      <c r="E145" s="331" t="s">
        <v>434</v>
      </c>
      <c r="F145" s="332" t="s">
        <v>357</v>
      </c>
      <c r="G145" s="333">
        <v>10</v>
      </c>
      <c r="H145" s="376"/>
      <c r="I145" s="377"/>
      <c r="J145" s="364"/>
      <c r="K145" s="356">
        <f t="shared" si="1"/>
        <v>0</v>
      </c>
      <c r="L145" s="335"/>
      <c r="M145" s="336"/>
      <c r="P145" s="338"/>
      <c r="AE145" s="335"/>
      <c r="AG145" s="335"/>
      <c r="AH145" s="335"/>
      <c r="AO145" s="339"/>
      <c r="AP145" s="339"/>
      <c r="AQ145" s="339"/>
      <c r="AR145" s="339"/>
      <c r="AS145" s="339"/>
      <c r="AT145" s="335"/>
      <c r="AU145" s="339"/>
      <c r="AV145" s="335"/>
      <c r="AW145" s="335"/>
    </row>
    <row r="146" spans="2:49" s="327" customFormat="1" ht="21" customHeight="1" x14ac:dyDescent="0.2">
      <c r="B146" s="322" t="s">
        <v>435</v>
      </c>
      <c r="C146" s="323"/>
      <c r="D146" s="324"/>
      <c r="E146" s="324"/>
      <c r="F146" s="324"/>
      <c r="G146" s="324"/>
      <c r="H146" s="366"/>
      <c r="I146" s="367"/>
      <c r="J146" s="367"/>
      <c r="K146" s="326">
        <f>SUM(K147:K149)</f>
        <v>0</v>
      </c>
      <c r="O146" s="328" t="e">
        <f>SUM(#REF!)</f>
        <v>#REF!</v>
      </c>
      <c r="AE146" s="327" t="s">
        <v>366</v>
      </c>
      <c r="AG146" s="327" t="s">
        <v>351</v>
      </c>
      <c r="AH146" s="327" t="s">
        <v>366</v>
      </c>
      <c r="AL146" s="327" t="s">
        <v>367</v>
      </c>
      <c r="AU146" s="329" t="e">
        <f>SUM(#REF!)</f>
        <v>#REF!</v>
      </c>
    </row>
    <row r="147" spans="2:49" s="337" customFormat="1" ht="36" customHeight="1" x14ac:dyDescent="0.2">
      <c r="B147" s="330">
        <v>43</v>
      </c>
      <c r="C147" s="330" t="s">
        <v>368</v>
      </c>
      <c r="D147" s="331" t="s">
        <v>428</v>
      </c>
      <c r="E147" s="355"/>
      <c r="F147" s="332" t="s">
        <v>357</v>
      </c>
      <c r="G147" s="333">
        <v>4</v>
      </c>
      <c r="H147" s="376"/>
      <c r="I147" s="377"/>
      <c r="J147" s="364"/>
      <c r="K147" s="356">
        <f>(G147*H147)+(G147*J147)</f>
        <v>0</v>
      </c>
      <c r="L147" s="335"/>
      <c r="M147" s="336"/>
      <c r="P147" s="338"/>
      <c r="AE147" s="335"/>
      <c r="AG147" s="335"/>
      <c r="AH147" s="335"/>
      <c r="AO147" s="339"/>
      <c r="AP147" s="339"/>
      <c r="AQ147" s="339"/>
      <c r="AR147" s="339"/>
      <c r="AS147" s="339"/>
      <c r="AT147" s="335"/>
      <c r="AU147" s="339"/>
      <c r="AV147" s="335"/>
      <c r="AW147" s="335"/>
    </row>
    <row r="148" spans="2:49" s="337" customFormat="1" ht="24.95" customHeight="1" x14ac:dyDescent="0.2">
      <c r="B148" s="330">
        <v>44</v>
      </c>
      <c r="C148" s="330" t="s">
        <v>368</v>
      </c>
      <c r="D148" s="331" t="s">
        <v>431</v>
      </c>
      <c r="E148" s="355"/>
      <c r="F148" s="332" t="s">
        <v>357</v>
      </c>
      <c r="G148" s="333">
        <v>6</v>
      </c>
      <c r="H148" s="376"/>
      <c r="I148" s="377"/>
      <c r="J148" s="364"/>
      <c r="K148" s="356">
        <f>(G148*H148)+(G148*J148)</f>
        <v>0</v>
      </c>
      <c r="L148" s="335"/>
      <c r="M148" s="336"/>
      <c r="P148" s="338"/>
      <c r="AE148" s="335"/>
      <c r="AG148" s="335"/>
      <c r="AH148" s="335"/>
      <c r="AO148" s="339"/>
      <c r="AP148" s="339"/>
      <c r="AQ148" s="339"/>
      <c r="AR148" s="339"/>
      <c r="AS148" s="339"/>
      <c r="AT148" s="335"/>
      <c r="AU148" s="339"/>
      <c r="AV148" s="335"/>
      <c r="AW148" s="335"/>
    </row>
    <row r="149" spans="2:49" s="337" customFormat="1" ht="36" customHeight="1" x14ac:dyDescent="0.2">
      <c r="B149" s="330">
        <v>45</v>
      </c>
      <c r="C149" s="330" t="s">
        <v>368</v>
      </c>
      <c r="D149" s="331" t="s">
        <v>433</v>
      </c>
      <c r="E149" s="331" t="s">
        <v>434</v>
      </c>
      <c r="F149" s="332" t="s">
        <v>357</v>
      </c>
      <c r="G149" s="333">
        <v>6</v>
      </c>
      <c r="H149" s="376"/>
      <c r="I149" s="377"/>
      <c r="J149" s="364"/>
      <c r="K149" s="356">
        <f>(G149*H149)+(G149*J149)</f>
        <v>0</v>
      </c>
      <c r="L149" s="335"/>
      <c r="M149" s="336"/>
      <c r="P149" s="338"/>
      <c r="AE149" s="335"/>
      <c r="AG149" s="335"/>
      <c r="AH149" s="335"/>
      <c r="AO149" s="339"/>
      <c r="AP149" s="339"/>
      <c r="AQ149" s="339"/>
      <c r="AR149" s="339"/>
      <c r="AS149" s="339"/>
      <c r="AT149" s="335"/>
      <c r="AU149" s="339"/>
      <c r="AV149" s="335"/>
      <c r="AW149" s="335"/>
    </row>
    <row r="150" spans="2:49" s="327" customFormat="1" ht="21" customHeight="1" x14ac:dyDescent="0.2">
      <c r="B150" s="322" t="s">
        <v>436</v>
      </c>
      <c r="C150" s="323"/>
      <c r="D150" s="324"/>
      <c r="E150" s="324"/>
      <c r="F150" s="324"/>
      <c r="G150" s="324"/>
      <c r="H150" s="366"/>
      <c r="I150" s="367"/>
      <c r="J150" s="367"/>
      <c r="K150" s="326">
        <f>SUM(K151:K153)</f>
        <v>0</v>
      </c>
      <c r="O150" s="328" t="e">
        <f>SUM(#REF!)</f>
        <v>#REF!</v>
      </c>
      <c r="AE150" s="327" t="s">
        <v>366</v>
      </c>
      <c r="AG150" s="327" t="s">
        <v>351</v>
      </c>
      <c r="AH150" s="327" t="s">
        <v>366</v>
      </c>
      <c r="AL150" s="327" t="s">
        <v>367</v>
      </c>
      <c r="AU150" s="329" t="e">
        <f>SUM(#REF!)</f>
        <v>#REF!</v>
      </c>
    </row>
    <row r="151" spans="2:49" s="337" customFormat="1" ht="36" customHeight="1" x14ac:dyDescent="0.2">
      <c r="B151" s="330">
        <v>46</v>
      </c>
      <c r="C151" s="330" t="s">
        <v>368</v>
      </c>
      <c r="D151" s="331" t="s">
        <v>428</v>
      </c>
      <c r="E151" s="355"/>
      <c r="F151" s="332" t="s">
        <v>357</v>
      </c>
      <c r="G151" s="333">
        <v>4</v>
      </c>
      <c r="H151" s="376"/>
      <c r="I151" s="377"/>
      <c r="J151" s="364"/>
      <c r="K151" s="356">
        <f>(G151*H151)+(G151*J151)</f>
        <v>0</v>
      </c>
      <c r="L151" s="335"/>
      <c r="M151" s="336"/>
      <c r="P151" s="338"/>
      <c r="AE151" s="335"/>
      <c r="AG151" s="335"/>
      <c r="AH151" s="335"/>
      <c r="AO151" s="339"/>
      <c r="AP151" s="339"/>
      <c r="AQ151" s="339"/>
      <c r="AR151" s="339"/>
      <c r="AS151" s="339"/>
      <c r="AT151" s="335"/>
      <c r="AU151" s="339"/>
      <c r="AV151" s="335"/>
      <c r="AW151" s="335"/>
    </row>
    <row r="152" spans="2:49" s="337" customFormat="1" ht="24.95" customHeight="1" x14ac:dyDescent="0.2">
      <c r="B152" s="330">
        <v>47</v>
      </c>
      <c r="C152" s="330" t="s">
        <v>368</v>
      </c>
      <c r="D152" s="331" t="s">
        <v>431</v>
      </c>
      <c r="E152" s="355"/>
      <c r="F152" s="332" t="s">
        <v>357</v>
      </c>
      <c r="G152" s="333">
        <v>6</v>
      </c>
      <c r="H152" s="376"/>
      <c r="I152" s="377"/>
      <c r="J152" s="364"/>
      <c r="K152" s="356">
        <f>(G152*H152)+(G152*J152)</f>
        <v>0</v>
      </c>
      <c r="L152" s="335"/>
      <c r="M152" s="336"/>
      <c r="P152" s="338"/>
      <c r="AE152" s="335"/>
      <c r="AG152" s="335"/>
      <c r="AH152" s="335"/>
      <c r="AO152" s="339"/>
      <c r="AP152" s="339"/>
      <c r="AQ152" s="339"/>
      <c r="AR152" s="339"/>
      <c r="AS152" s="339"/>
      <c r="AT152" s="335"/>
      <c r="AU152" s="339"/>
      <c r="AV152" s="335"/>
      <c r="AW152" s="335"/>
    </row>
    <row r="153" spans="2:49" s="337" customFormat="1" ht="36" customHeight="1" x14ac:dyDescent="0.2">
      <c r="B153" s="330">
        <v>48</v>
      </c>
      <c r="C153" s="330" t="s">
        <v>368</v>
      </c>
      <c r="D153" s="331" t="s">
        <v>433</v>
      </c>
      <c r="E153" s="331" t="s">
        <v>434</v>
      </c>
      <c r="F153" s="332" t="s">
        <v>357</v>
      </c>
      <c r="G153" s="333">
        <v>6</v>
      </c>
      <c r="H153" s="376"/>
      <c r="I153" s="377"/>
      <c r="J153" s="364"/>
      <c r="K153" s="356">
        <f>(G153*H153)+(G153*J153)</f>
        <v>0</v>
      </c>
      <c r="L153" s="335"/>
      <c r="M153" s="336"/>
      <c r="P153" s="338"/>
      <c r="AE153" s="335"/>
      <c r="AG153" s="335"/>
      <c r="AH153" s="335"/>
      <c r="AO153" s="339"/>
      <c r="AP153" s="339"/>
      <c r="AQ153" s="339"/>
      <c r="AR153" s="339"/>
      <c r="AS153" s="339"/>
      <c r="AT153" s="335"/>
      <c r="AU153" s="339"/>
      <c r="AV153" s="335"/>
      <c r="AW153" s="335"/>
    </row>
    <row r="154" spans="2:49" s="327" customFormat="1" ht="21" customHeight="1" x14ac:dyDescent="0.2">
      <c r="B154" s="322" t="s">
        <v>437</v>
      </c>
      <c r="C154" s="323"/>
      <c r="D154" s="324"/>
      <c r="E154" s="324"/>
      <c r="F154" s="324"/>
      <c r="G154" s="324"/>
      <c r="H154" s="366"/>
      <c r="I154" s="367"/>
      <c r="J154" s="367"/>
      <c r="K154" s="326">
        <f>SUM(K155:K157)</f>
        <v>0</v>
      </c>
      <c r="O154" s="328" t="e">
        <f>SUM(#REF!)</f>
        <v>#REF!</v>
      </c>
      <c r="AE154" s="327" t="s">
        <v>366</v>
      </c>
      <c r="AG154" s="327" t="s">
        <v>351</v>
      </c>
      <c r="AH154" s="327" t="s">
        <v>366</v>
      </c>
      <c r="AL154" s="327" t="s">
        <v>367</v>
      </c>
      <c r="AU154" s="329" t="e">
        <f>SUM(#REF!)</f>
        <v>#REF!</v>
      </c>
    </row>
    <row r="155" spans="2:49" s="337" customFormat="1" ht="36" customHeight="1" x14ac:dyDescent="0.2">
      <c r="B155" s="330">
        <v>49</v>
      </c>
      <c r="C155" s="330" t="s">
        <v>368</v>
      </c>
      <c r="D155" s="331" t="s">
        <v>428</v>
      </c>
      <c r="E155" s="355"/>
      <c r="F155" s="332" t="s">
        <v>357</v>
      </c>
      <c r="G155" s="333">
        <v>6</v>
      </c>
      <c r="H155" s="376"/>
      <c r="I155" s="377"/>
      <c r="J155" s="364"/>
      <c r="K155" s="356">
        <f>(G155*H155)+(G155*J155)</f>
        <v>0</v>
      </c>
      <c r="L155" s="335"/>
      <c r="M155" s="336"/>
      <c r="P155" s="338"/>
      <c r="AE155" s="335"/>
      <c r="AG155" s="335"/>
      <c r="AH155" s="335"/>
      <c r="AO155" s="339"/>
      <c r="AP155" s="339"/>
      <c r="AQ155" s="339"/>
      <c r="AR155" s="339"/>
      <c r="AS155" s="339"/>
      <c r="AT155" s="335"/>
      <c r="AU155" s="339"/>
      <c r="AV155" s="335"/>
      <c r="AW155" s="335"/>
    </row>
    <row r="156" spans="2:49" s="337" customFormat="1" ht="24.95" customHeight="1" x14ac:dyDescent="0.2">
      <c r="B156" s="330">
        <v>50</v>
      </c>
      <c r="C156" s="330" t="s">
        <v>368</v>
      </c>
      <c r="D156" s="331" t="s">
        <v>431</v>
      </c>
      <c r="E156" s="355"/>
      <c r="F156" s="332" t="s">
        <v>357</v>
      </c>
      <c r="G156" s="333">
        <v>6</v>
      </c>
      <c r="H156" s="376"/>
      <c r="I156" s="377"/>
      <c r="J156" s="364"/>
      <c r="K156" s="356">
        <f>(G156*H156)+(G156*J156)</f>
        <v>0</v>
      </c>
      <c r="L156" s="335"/>
      <c r="M156" s="336"/>
      <c r="P156" s="338"/>
      <c r="AE156" s="335"/>
      <c r="AG156" s="335"/>
      <c r="AH156" s="335"/>
      <c r="AO156" s="339"/>
      <c r="AP156" s="339"/>
      <c r="AQ156" s="339"/>
      <c r="AR156" s="339"/>
      <c r="AS156" s="339"/>
      <c r="AT156" s="335"/>
      <c r="AU156" s="339"/>
      <c r="AV156" s="335"/>
      <c r="AW156" s="335"/>
    </row>
    <row r="157" spans="2:49" s="337" customFormat="1" ht="36" customHeight="1" x14ac:dyDescent="0.2">
      <c r="B157" s="330">
        <v>51</v>
      </c>
      <c r="C157" s="330" t="s">
        <v>368</v>
      </c>
      <c r="D157" s="331" t="s">
        <v>433</v>
      </c>
      <c r="E157" s="331" t="s">
        <v>434</v>
      </c>
      <c r="F157" s="332" t="s">
        <v>357</v>
      </c>
      <c r="G157" s="333">
        <v>6</v>
      </c>
      <c r="H157" s="376"/>
      <c r="I157" s="377"/>
      <c r="J157" s="364"/>
      <c r="K157" s="356">
        <f>(G157*H157)+(G157*J157)</f>
        <v>0</v>
      </c>
      <c r="L157" s="335"/>
      <c r="M157" s="336"/>
      <c r="P157" s="338"/>
      <c r="AE157" s="335"/>
      <c r="AG157" s="335"/>
      <c r="AH157" s="335"/>
      <c r="AO157" s="339"/>
      <c r="AP157" s="339"/>
      <c r="AQ157" s="339"/>
      <c r="AR157" s="339"/>
      <c r="AS157" s="339"/>
      <c r="AT157" s="335"/>
      <c r="AU157" s="339"/>
      <c r="AV157" s="335"/>
      <c r="AW157" s="335"/>
    </row>
    <row r="158" spans="2:49" s="327" customFormat="1" ht="21" customHeight="1" x14ac:dyDescent="0.2">
      <c r="B158" s="322" t="s">
        <v>438</v>
      </c>
      <c r="C158" s="323"/>
      <c r="D158" s="324"/>
      <c r="E158" s="324"/>
      <c r="F158" s="324"/>
      <c r="G158" s="324"/>
      <c r="H158" s="366"/>
      <c r="I158" s="367"/>
      <c r="J158" s="367"/>
      <c r="K158" s="326">
        <f>SUM(K159:K162)</f>
        <v>0</v>
      </c>
      <c r="O158" s="328" t="e">
        <f>SUM(#REF!)</f>
        <v>#REF!</v>
      </c>
      <c r="AE158" s="327" t="s">
        <v>366</v>
      </c>
      <c r="AG158" s="327" t="s">
        <v>351</v>
      </c>
      <c r="AH158" s="327" t="s">
        <v>366</v>
      </c>
      <c r="AL158" s="327" t="s">
        <v>367</v>
      </c>
      <c r="AU158" s="329" t="e">
        <f>SUM(#REF!)</f>
        <v>#REF!</v>
      </c>
    </row>
    <row r="159" spans="2:49" s="337" customFormat="1" ht="36" customHeight="1" x14ac:dyDescent="0.2">
      <c r="B159" s="330">
        <v>52</v>
      </c>
      <c r="C159" s="330" t="s">
        <v>368</v>
      </c>
      <c r="D159" s="331" t="s">
        <v>428</v>
      </c>
      <c r="E159" s="355"/>
      <c r="F159" s="332" t="s">
        <v>357</v>
      </c>
      <c r="G159" s="333">
        <v>7</v>
      </c>
      <c r="H159" s="376"/>
      <c r="I159" s="377"/>
      <c r="J159" s="364"/>
      <c r="K159" s="356">
        <f>(G159*H159)+(G159*J159)</f>
        <v>0</v>
      </c>
      <c r="L159" s="335"/>
      <c r="M159" s="336"/>
      <c r="P159" s="338"/>
      <c r="AE159" s="335"/>
      <c r="AG159" s="335"/>
      <c r="AH159" s="335"/>
      <c r="AO159" s="339"/>
      <c r="AP159" s="339"/>
      <c r="AQ159" s="339"/>
      <c r="AR159" s="339"/>
      <c r="AS159" s="339"/>
      <c r="AT159" s="335"/>
      <c r="AU159" s="339"/>
      <c r="AV159" s="335"/>
      <c r="AW159" s="335"/>
    </row>
    <row r="160" spans="2:49" s="337" customFormat="1" ht="36" customHeight="1" x14ac:dyDescent="0.2">
      <c r="B160" s="330">
        <v>53</v>
      </c>
      <c r="C160" s="330" t="s">
        <v>368</v>
      </c>
      <c r="D160" s="331" t="s">
        <v>429</v>
      </c>
      <c r="E160" s="355"/>
      <c r="F160" s="332" t="s">
        <v>357</v>
      </c>
      <c r="G160" s="333">
        <v>1</v>
      </c>
      <c r="H160" s="376"/>
      <c r="I160" s="377"/>
      <c r="J160" s="364"/>
      <c r="K160" s="356">
        <f>(G160*H160)+(G160*J160)</f>
        <v>0</v>
      </c>
      <c r="L160" s="335"/>
      <c r="M160" s="336"/>
      <c r="P160" s="338"/>
      <c r="AE160" s="335"/>
      <c r="AG160" s="335"/>
      <c r="AH160" s="335"/>
      <c r="AO160" s="339"/>
      <c r="AP160" s="339"/>
      <c r="AQ160" s="339"/>
      <c r="AR160" s="339"/>
      <c r="AS160" s="339"/>
      <c r="AT160" s="335"/>
      <c r="AU160" s="339"/>
      <c r="AV160" s="335"/>
      <c r="AW160" s="335"/>
    </row>
    <row r="161" spans="2:49" s="337" customFormat="1" ht="24.95" customHeight="1" x14ac:dyDescent="0.2">
      <c r="B161" s="330">
        <v>54</v>
      </c>
      <c r="C161" s="330" t="s">
        <v>368</v>
      </c>
      <c r="D161" s="331" t="s">
        <v>431</v>
      </c>
      <c r="E161" s="355"/>
      <c r="F161" s="332" t="s">
        <v>357</v>
      </c>
      <c r="G161" s="333">
        <v>11</v>
      </c>
      <c r="H161" s="376"/>
      <c r="I161" s="377"/>
      <c r="J161" s="364"/>
      <c r="K161" s="356">
        <f>(G161*H161)+(G161*J161)</f>
        <v>0</v>
      </c>
      <c r="L161" s="335"/>
      <c r="M161" s="336"/>
      <c r="P161" s="338"/>
      <c r="AE161" s="335"/>
      <c r="AG161" s="335"/>
      <c r="AH161" s="335"/>
      <c r="AO161" s="339"/>
      <c r="AP161" s="339"/>
      <c r="AQ161" s="339"/>
      <c r="AR161" s="339"/>
      <c r="AS161" s="339"/>
      <c r="AT161" s="335"/>
      <c r="AU161" s="339"/>
      <c r="AV161" s="335"/>
      <c r="AW161" s="335"/>
    </row>
    <row r="162" spans="2:49" s="337" customFormat="1" ht="36" customHeight="1" x14ac:dyDescent="0.2">
      <c r="B162" s="330">
        <v>55</v>
      </c>
      <c r="C162" s="330" t="s">
        <v>368</v>
      </c>
      <c r="D162" s="331" t="s">
        <v>433</v>
      </c>
      <c r="E162" s="331" t="s">
        <v>434</v>
      </c>
      <c r="F162" s="332" t="s">
        <v>357</v>
      </c>
      <c r="G162" s="333">
        <v>11</v>
      </c>
      <c r="H162" s="376"/>
      <c r="I162" s="377"/>
      <c r="J162" s="364"/>
      <c r="K162" s="356">
        <f>(G162*H162)+(G162*J162)</f>
        <v>0</v>
      </c>
      <c r="L162" s="335"/>
      <c r="M162" s="336"/>
      <c r="P162" s="338"/>
      <c r="AE162" s="335"/>
      <c r="AG162" s="335"/>
      <c r="AH162" s="335"/>
      <c r="AO162" s="339"/>
      <c r="AP162" s="339"/>
      <c r="AQ162" s="339"/>
      <c r="AR162" s="339"/>
      <c r="AS162" s="339"/>
      <c r="AT162" s="335"/>
      <c r="AU162" s="339"/>
      <c r="AV162" s="335"/>
      <c r="AW162" s="335"/>
    </row>
    <row r="163" spans="2:49" s="327" customFormat="1" ht="21" customHeight="1" x14ac:dyDescent="0.2">
      <c r="B163" s="322" t="s">
        <v>439</v>
      </c>
      <c r="C163" s="323"/>
      <c r="D163" s="324"/>
      <c r="E163" s="324"/>
      <c r="F163" s="324"/>
      <c r="G163" s="324"/>
      <c r="H163" s="366"/>
      <c r="I163" s="367"/>
      <c r="J163" s="367"/>
      <c r="K163" s="326">
        <f>SUM(K164:K166)</f>
        <v>0</v>
      </c>
      <c r="O163" s="328" t="e">
        <f>SUM(#REF!)</f>
        <v>#REF!</v>
      </c>
      <c r="AE163" s="327" t="s">
        <v>366</v>
      </c>
      <c r="AG163" s="327" t="s">
        <v>351</v>
      </c>
      <c r="AH163" s="327" t="s">
        <v>366</v>
      </c>
      <c r="AL163" s="327" t="s">
        <v>367</v>
      </c>
      <c r="AU163" s="329" t="e">
        <f>SUM(#REF!)</f>
        <v>#REF!</v>
      </c>
    </row>
    <row r="164" spans="2:49" s="337" customFormat="1" ht="36" customHeight="1" x14ac:dyDescent="0.2">
      <c r="B164" s="330">
        <v>56</v>
      </c>
      <c r="C164" s="330" t="s">
        <v>368</v>
      </c>
      <c r="D164" s="331" t="s">
        <v>428</v>
      </c>
      <c r="E164" s="355"/>
      <c r="F164" s="332" t="s">
        <v>357</v>
      </c>
      <c r="G164" s="333">
        <v>8</v>
      </c>
      <c r="H164" s="376"/>
      <c r="I164" s="377"/>
      <c r="J164" s="364"/>
      <c r="K164" s="356">
        <f>(G164*H164)+(G164*J164)</f>
        <v>0</v>
      </c>
      <c r="L164" s="335"/>
      <c r="M164" s="336"/>
      <c r="P164" s="338"/>
      <c r="AE164" s="335"/>
      <c r="AG164" s="335"/>
      <c r="AH164" s="335"/>
      <c r="AO164" s="339"/>
      <c r="AP164" s="339"/>
      <c r="AQ164" s="339"/>
      <c r="AR164" s="339"/>
      <c r="AS164" s="339"/>
      <c r="AT164" s="335"/>
      <c r="AU164" s="339"/>
      <c r="AV164" s="335"/>
      <c r="AW164" s="335"/>
    </row>
    <row r="165" spans="2:49" s="337" customFormat="1" ht="24.95" customHeight="1" x14ac:dyDescent="0.2">
      <c r="B165" s="330">
        <v>57</v>
      </c>
      <c r="C165" s="330" t="s">
        <v>368</v>
      </c>
      <c r="D165" s="331" t="s">
        <v>431</v>
      </c>
      <c r="E165" s="355"/>
      <c r="F165" s="332" t="s">
        <v>357</v>
      </c>
      <c r="G165" s="333">
        <v>8</v>
      </c>
      <c r="H165" s="376"/>
      <c r="I165" s="377"/>
      <c r="J165" s="364"/>
      <c r="K165" s="356">
        <f>(G165*H165)+(G165*J165)</f>
        <v>0</v>
      </c>
      <c r="L165" s="335"/>
      <c r="M165" s="336"/>
      <c r="P165" s="338"/>
      <c r="AE165" s="335"/>
      <c r="AG165" s="335"/>
      <c r="AH165" s="335"/>
      <c r="AO165" s="339"/>
      <c r="AP165" s="339"/>
      <c r="AQ165" s="339"/>
      <c r="AR165" s="339"/>
      <c r="AS165" s="339"/>
      <c r="AT165" s="335"/>
      <c r="AU165" s="339"/>
      <c r="AV165" s="335"/>
      <c r="AW165" s="335"/>
    </row>
    <row r="166" spans="2:49" s="337" customFormat="1" ht="36" customHeight="1" x14ac:dyDescent="0.2">
      <c r="B166" s="330">
        <v>58</v>
      </c>
      <c r="C166" s="330" t="s">
        <v>368</v>
      </c>
      <c r="D166" s="331" t="s">
        <v>433</v>
      </c>
      <c r="E166" s="331" t="s">
        <v>434</v>
      </c>
      <c r="F166" s="332" t="s">
        <v>357</v>
      </c>
      <c r="G166" s="333">
        <v>8</v>
      </c>
      <c r="H166" s="376"/>
      <c r="I166" s="377"/>
      <c r="J166" s="364"/>
      <c r="K166" s="356">
        <f>(G166*H166)+(G166*J166)</f>
        <v>0</v>
      </c>
      <c r="L166" s="335"/>
      <c r="M166" s="336"/>
      <c r="P166" s="338"/>
      <c r="AE166" s="335"/>
      <c r="AG166" s="335"/>
      <c r="AH166" s="335"/>
      <c r="AO166" s="339"/>
      <c r="AP166" s="339"/>
      <c r="AQ166" s="339"/>
      <c r="AR166" s="339"/>
      <c r="AS166" s="339"/>
      <c r="AT166" s="335"/>
      <c r="AU166" s="339"/>
      <c r="AV166" s="335"/>
      <c r="AW166" s="335"/>
    </row>
    <row r="167" spans="2:49" s="327" customFormat="1" ht="21" customHeight="1" x14ac:dyDescent="0.2">
      <c r="B167" s="322" t="s">
        <v>440</v>
      </c>
      <c r="C167" s="323"/>
      <c r="D167" s="324"/>
      <c r="E167" s="324"/>
      <c r="F167" s="324"/>
      <c r="G167" s="324"/>
      <c r="H167" s="366"/>
      <c r="I167" s="367"/>
      <c r="J167" s="367"/>
      <c r="K167" s="326">
        <f>SUM(K168:K170)</f>
        <v>0</v>
      </c>
      <c r="O167" s="328" t="e">
        <f>SUM(#REF!)</f>
        <v>#REF!</v>
      </c>
      <c r="AE167" s="327" t="s">
        <v>366</v>
      </c>
      <c r="AG167" s="327" t="s">
        <v>351</v>
      </c>
      <c r="AH167" s="327" t="s">
        <v>366</v>
      </c>
      <c r="AL167" s="327" t="s">
        <v>367</v>
      </c>
      <c r="AU167" s="329" t="e">
        <f>SUM(#REF!)</f>
        <v>#REF!</v>
      </c>
    </row>
    <row r="168" spans="2:49" s="337" customFormat="1" ht="36" customHeight="1" x14ac:dyDescent="0.2">
      <c r="B168" s="330">
        <v>59</v>
      </c>
      <c r="C168" s="330" t="s">
        <v>368</v>
      </c>
      <c r="D168" s="331" t="s">
        <v>428</v>
      </c>
      <c r="E168" s="355"/>
      <c r="F168" s="332" t="s">
        <v>357</v>
      </c>
      <c r="G168" s="333">
        <v>8</v>
      </c>
      <c r="H168" s="376"/>
      <c r="I168" s="377"/>
      <c r="J168" s="364"/>
      <c r="K168" s="356">
        <f>(G168*H168)+(G168*J168)</f>
        <v>0</v>
      </c>
      <c r="L168" s="335"/>
      <c r="M168" s="336"/>
      <c r="P168" s="338"/>
      <c r="AE168" s="335"/>
      <c r="AG168" s="335"/>
      <c r="AH168" s="335"/>
      <c r="AO168" s="339"/>
      <c r="AP168" s="339"/>
      <c r="AQ168" s="339"/>
      <c r="AR168" s="339"/>
      <c r="AS168" s="339"/>
      <c r="AT168" s="335"/>
      <c r="AU168" s="339"/>
      <c r="AV168" s="335"/>
      <c r="AW168" s="335"/>
    </row>
    <row r="169" spans="2:49" s="337" customFormat="1" ht="24.95" customHeight="1" x14ac:dyDescent="0.2">
      <c r="B169" s="330">
        <v>60</v>
      </c>
      <c r="C169" s="330" t="s">
        <v>368</v>
      </c>
      <c r="D169" s="331" t="s">
        <v>431</v>
      </c>
      <c r="E169" s="355"/>
      <c r="F169" s="332" t="s">
        <v>357</v>
      </c>
      <c r="G169" s="333">
        <v>8</v>
      </c>
      <c r="H169" s="376"/>
      <c r="I169" s="377"/>
      <c r="J169" s="364"/>
      <c r="K169" s="356">
        <f>(G169*H169)+(G169*J169)</f>
        <v>0</v>
      </c>
      <c r="L169" s="335"/>
      <c r="M169" s="336"/>
      <c r="P169" s="338"/>
      <c r="AE169" s="335"/>
      <c r="AG169" s="335"/>
      <c r="AH169" s="335"/>
      <c r="AO169" s="339"/>
      <c r="AP169" s="339"/>
      <c r="AQ169" s="339"/>
      <c r="AR169" s="339"/>
      <c r="AS169" s="339"/>
      <c r="AT169" s="335"/>
      <c r="AU169" s="339"/>
      <c r="AV169" s="335"/>
      <c r="AW169" s="335"/>
    </row>
    <row r="170" spans="2:49" s="337" customFormat="1" ht="36" customHeight="1" x14ac:dyDescent="0.2">
      <c r="B170" s="330">
        <v>61</v>
      </c>
      <c r="C170" s="330" t="s">
        <v>368</v>
      </c>
      <c r="D170" s="331" t="s">
        <v>433</v>
      </c>
      <c r="E170" s="331" t="s">
        <v>434</v>
      </c>
      <c r="F170" s="332" t="s">
        <v>357</v>
      </c>
      <c r="G170" s="333">
        <v>8</v>
      </c>
      <c r="H170" s="376"/>
      <c r="I170" s="377"/>
      <c r="J170" s="364"/>
      <c r="K170" s="356">
        <f>(G170*H170)+(G170*J170)</f>
        <v>0</v>
      </c>
      <c r="L170" s="335"/>
      <c r="M170" s="336"/>
      <c r="P170" s="338"/>
      <c r="AE170" s="335"/>
      <c r="AG170" s="335"/>
      <c r="AH170" s="335"/>
      <c r="AO170" s="339"/>
      <c r="AP170" s="339"/>
      <c r="AQ170" s="339"/>
      <c r="AR170" s="339"/>
      <c r="AS170" s="339"/>
      <c r="AT170" s="335"/>
      <c r="AU170" s="339"/>
      <c r="AV170" s="335"/>
      <c r="AW170" s="335"/>
    </row>
    <row r="171" spans="2:49" s="327" customFormat="1" ht="21" customHeight="1" x14ac:dyDescent="0.2">
      <c r="B171" s="322" t="s">
        <v>441</v>
      </c>
      <c r="C171" s="323"/>
      <c r="D171" s="324"/>
      <c r="E171" s="324"/>
      <c r="F171" s="324"/>
      <c r="G171" s="324"/>
      <c r="H171" s="366"/>
      <c r="I171" s="367"/>
      <c r="J171" s="367"/>
      <c r="K171" s="326">
        <f>SUM(K172:K174)</f>
        <v>0</v>
      </c>
      <c r="O171" s="328" t="e">
        <f>SUM(#REF!)</f>
        <v>#REF!</v>
      </c>
      <c r="AE171" s="327" t="s">
        <v>366</v>
      </c>
      <c r="AG171" s="327" t="s">
        <v>351</v>
      </c>
      <c r="AH171" s="327" t="s">
        <v>366</v>
      </c>
      <c r="AL171" s="327" t="s">
        <v>367</v>
      </c>
      <c r="AU171" s="329" t="e">
        <f>SUM(#REF!)</f>
        <v>#REF!</v>
      </c>
    </row>
    <row r="172" spans="2:49" s="337" customFormat="1" ht="36" customHeight="1" x14ac:dyDescent="0.2">
      <c r="B172" s="330">
        <v>62</v>
      </c>
      <c r="C172" s="330" t="s">
        <v>368</v>
      </c>
      <c r="D172" s="331" t="s">
        <v>428</v>
      </c>
      <c r="E172" s="355"/>
      <c r="F172" s="332" t="s">
        <v>357</v>
      </c>
      <c r="G172" s="333">
        <v>8</v>
      </c>
      <c r="H172" s="376"/>
      <c r="I172" s="377"/>
      <c r="J172" s="364"/>
      <c r="K172" s="356">
        <f>(G172*H172)+(G172*J172)</f>
        <v>0</v>
      </c>
      <c r="L172" s="335"/>
      <c r="M172" s="336"/>
      <c r="P172" s="338"/>
      <c r="AE172" s="335"/>
      <c r="AG172" s="335"/>
      <c r="AH172" s="335"/>
      <c r="AO172" s="339"/>
      <c r="AP172" s="339"/>
      <c r="AQ172" s="339"/>
      <c r="AR172" s="339"/>
      <c r="AS172" s="339"/>
      <c r="AT172" s="335"/>
      <c r="AU172" s="339"/>
      <c r="AV172" s="335"/>
      <c r="AW172" s="335"/>
    </row>
    <row r="173" spans="2:49" s="337" customFormat="1" ht="24.95" customHeight="1" x14ac:dyDescent="0.2">
      <c r="B173" s="330">
        <v>63</v>
      </c>
      <c r="C173" s="330" t="s">
        <v>368</v>
      </c>
      <c r="D173" s="331" t="s">
        <v>431</v>
      </c>
      <c r="E173" s="355"/>
      <c r="F173" s="332" t="s">
        <v>357</v>
      </c>
      <c r="G173" s="333">
        <v>8</v>
      </c>
      <c r="H173" s="376"/>
      <c r="I173" s="377"/>
      <c r="J173" s="364"/>
      <c r="K173" s="356">
        <f>(G173*H173)+(G173*J173)</f>
        <v>0</v>
      </c>
      <c r="L173" s="335"/>
      <c r="M173" s="336"/>
      <c r="P173" s="338"/>
      <c r="AE173" s="335"/>
      <c r="AG173" s="335"/>
      <c r="AH173" s="335"/>
      <c r="AO173" s="339"/>
      <c r="AP173" s="339"/>
      <c r="AQ173" s="339"/>
      <c r="AR173" s="339"/>
      <c r="AS173" s="339"/>
      <c r="AT173" s="335"/>
      <c r="AU173" s="339"/>
      <c r="AV173" s="335"/>
      <c r="AW173" s="335"/>
    </row>
    <row r="174" spans="2:49" s="337" customFormat="1" ht="36" customHeight="1" x14ac:dyDescent="0.2">
      <c r="B174" s="330">
        <v>64</v>
      </c>
      <c r="C174" s="330" t="s">
        <v>368</v>
      </c>
      <c r="D174" s="331" t="s">
        <v>433</v>
      </c>
      <c r="E174" s="331" t="s">
        <v>434</v>
      </c>
      <c r="F174" s="332" t="s">
        <v>357</v>
      </c>
      <c r="G174" s="333">
        <v>8</v>
      </c>
      <c r="H174" s="376"/>
      <c r="I174" s="377"/>
      <c r="J174" s="364"/>
      <c r="K174" s="356">
        <f>(G174*H174)+(G174*J174)</f>
        <v>0</v>
      </c>
      <c r="L174" s="335"/>
      <c r="M174" s="336"/>
      <c r="P174" s="338"/>
      <c r="AE174" s="335"/>
      <c r="AG174" s="335"/>
      <c r="AH174" s="335"/>
      <c r="AO174" s="339"/>
      <c r="AP174" s="339"/>
      <c r="AQ174" s="339"/>
      <c r="AR174" s="339"/>
      <c r="AS174" s="339"/>
      <c r="AT174" s="335"/>
      <c r="AU174" s="339"/>
      <c r="AV174" s="335"/>
      <c r="AW174" s="335"/>
    </row>
    <row r="175" spans="2:49" s="327" customFormat="1" ht="21" customHeight="1" x14ac:dyDescent="0.2">
      <c r="B175" s="322" t="s">
        <v>442</v>
      </c>
      <c r="C175" s="323"/>
      <c r="D175" s="324"/>
      <c r="E175" s="324"/>
      <c r="F175" s="324"/>
      <c r="G175" s="324"/>
      <c r="H175" s="366"/>
      <c r="I175" s="367"/>
      <c r="J175" s="367"/>
      <c r="K175" s="326">
        <f>SUM(K176:K179)</f>
        <v>0</v>
      </c>
      <c r="O175" s="328" t="e">
        <f>SUM(#REF!)</f>
        <v>#REF!</v>
      </c>
      <c r="AE175" s="327" t="s">
        <v>366</v>
      </c>
      <c r="AG175" s="327" t="s">
        <v>351</v>
      </c>
      <c r="AH175" s="327" t="s">
        <v>366</v>
      </c>
      <c r="AL175" s="327" t="s">
        <v>367</v>
      </c>
      <c r="AU175" s="329" t="e">
        <f>SUM(#REF!)</f>
        <v>#REF!</v>
      </c>
    </row>
    <row r="176" spans="2:49" s="337" customFormat="1" ht="36" customHeight="1" x14ac:dyDescent="0.2">
      <c r="B176" s="330">
        <v>65</v>
      </c>
      <c r="C176" s="330" t="s">
        <v>368</v>
      </c>
      <c r="D176" s="331" t="s">
        <v>428</v>
      </c>
      <c r="E176" s="355"/>
      <c r="F176" s="332" t="s">
        <v>357</v>
      </c>
      <c r="G176" s="333">
        <v>6</v>
      </c>
      <c r="H176" s="376"/>
      <c r="I176" s="377"/>
      <c r="J176" s="364"/>
      <c r="K176" s="356">
        <f>(G176*H176)+(G176*J176)</f>
        <v>0</v>
      </c>
      <c r="L176" s="335"/>
      <c r="M176" s="336"/>
      <c r="P176" s="338"/>
      <c r="AE176" s="335"/>
      <c r="AG176" s="335"/>
      <c r="AH176" s="335"/>
      <c r="AO176" s="339"/>
      <c r="AP176" s="339"/>
      <c r="AQ176" s="339"/>
      <c r="AR176" s="339"/>
      <c r="AS176" s="339"/>
      <c r="AT176" s="335"/>
      <c r="AU176" s="339"/>
      <c r="AV176" s="335"/>
      <c r="AW176" s="335"/>
    </row>
    <row r="177" spans="2:49" s="337" customFormat="1" ht="36" customHeight="1" x14ac:dyDescent="0.2">
      <c r="B177" s="330">
        <v>66</v>
      </c>
      <c r="C177" s="330" t="s">
        <v>368</v>
      </c>
      <c r="D177" s="331" t="s">
        <v>430</v>
      </c>
      <c r="E177" s="355"/>
      <c r="F177" s="332" t="s">
        <v>357</v>
      </c>
      <c r="G177" s="333">
        <v>1</v>
      </c>
      <c r="H177" s="376"/>
      <c r="I177" s="377"/>
      <c r="J177" s="364"/>
      <c r="K177" s="356">
        <f>(G177*H177)+(G177*J177)</f>
        <v>0</v>
      </c>
      <c r="L177" s="335"/>
      <c r="M177" s="336"/>
      <c r="P177" s="338"/>
      <c r="AE177" s="335"/>
      <c r="AG177" s="335"/>
      <c r="AH177" s="335"/>
      <c r="AO177" s="339"/>
      <c r="AP177" s="339"/>
      <c r="AQ177" s="339"/>
      <c r="AR177" s="339"/>
      <c r="AS177" s="339"/>
      <c r="AT177" s="335"/>
      <c r="AU177" s="339"/>
      <c r="AV177" s="335"/>
      <c r="AW177" s="335"/>
    </row>
    <row r="178" spans="2:49" s="337" customFormat="1" ht="24.95" customHeight="1" x14ac:dyDescent="0.2">
      <c r="B178" s="330">
        <v>67</v>
      </c>
      <c r="C178" s="330" t="s">
        <v>368</v>
      </c>
      <c r="D178" s="331" t="s">
        <v>431</v>
      </c>
      <c r="E178" s="355"/>
      <c r="F178" s="332" t="s">
        <v>357</v>
      </c>
      <c r="G178" s="333">
        <v>4</v>
      </c>
      <c r="H178" s="376"/>
      <c r="I178" s="377"/>
      <c r="J178" s="364"/>
      <c r="K178" s="356">
        <f>(G178*H178)+(G178*J178)</f>
        <v>0</v>
      </c>
      <c r="L178" s="335"/>
      <c r="M178" s="336"/>
      <c r="P178" s="338"/>
      <c r="AE178" s="335"/>
      <c r="AG178" s="335"/>
      <c r="AH178" s="335"/>
      <c r="AO178" s="339"/>
      <c r="AP178" s="339"/>
      <c r="AQ178" s="339"/>
      <c r="AR178" s="339"/>
      <c r="AS178" s="339"/>
      <c r="AT178" s="335"/>
      <c r="AU178" s="339"/>
      <c r="AV178" s="335"/>
      <c r="AW178" s="335"/>
    </row>
    <row r="179" spans="2:49" s="337" customFormat="1" ht="36" customHeight="1" x14ac:dyDescent="0.2">
      <c r="B179" s="330">
        <v>68</v>
      </c>
      <c r="C179" s="330" t="s">
        <v>368</v>
      </c>
      <c r="D179" s="331" t="s">
        <v>433</v>
      </c>
      <c r="E179" s="331" t="s">
        <v>434</v>
      </c>
      <c r="F179" s="332" t="s">
        <v>357</v>
      </c>
      <c r="G179" s="333">
        <v>4</v>
      </c>
      <c r="H179" s="376"/>
      <c r="I179" s="377"/>
      <c r="J179" s="364"/>
      <c r="K179" s="356">
        <f>(G179*H179)+(G179*J179)</f>
        <v>0</v>
      </c>
      <c r="L179" s="335"/>
      <c r="M179" s="336"/>
      <c r="P179" s="338"/>
      <c r="AE179" s="335"/>
      <c r="AG179" s="335"/>
      <c r="AH179" s="335"/>
      <c r="AO179" s="339"/>
      <c r="AP179" s="339"/>
      <c r="AQ179" s="339"/>
      <c r="AR179" s="339"/>
      <c r="AS179" s="339"/>
      <c r="AT179" s="335"/>
      <c r="AU179" s="339"/>
      <c r="AV179" s="335"/>
      <c r="AW179" s="335"/>
    </row>
    <row r="180" spans="2:49" s="327" customFormat="1" ht="21" customHeight="1" x14ac:dyDescent="0.2">
      <c r="B180" s="322" t="s">
        <v>443</v>
      </c>
      <c r="C180" s="323"/>
      <c r="D180" s="324"/>
      <c r="E180" s="324"/>
      <c r="F180" s="324"/>
      <c r="G180" s="324"/>
      <c r="H180" s="366"/>
      <c r="I180" s="367"/>
      <c r="J180" s="367"/>
      <c r="K180" s="326">
        <f>SUM(K181:K187)</f>
        <v>0</v>
      </c>
      <c r="O180" s="328" t="e">
        <f>SUM(#REF!)</f>
        <v>#REF!</v>
      </c>
      <c r="AE180" s="327" t="s">
        <v>366</v>
      </c>
      <c r="AG180" s="327" t="s">
        <v>351</v>
      </c>
      <c r="AH180" s="327" t="s">
        <v>366</v>
      </c>
      <c r="AL180" s="327" t="s">
        <v>367</v>
      </c>
      <c r="AU180" s="329" t="e">
        <f>SUM(#REF!)</f>
        <v>#REF!</v>
      </c>
    </row>
    <row r="181" spans="2:49" s="337" customFormat="1" ht="36" customHeight="1" x14ac:dyDescent="0.2">
      <c r="B181" s="330">
        <v>69</v>
      </c>
      <c r="C181" s="330" t="s">
        <v>368</v>
      </c>
      <c r="D181" s="331" t="s">
        <v>444</v>
      </c>
      <c r="E181" s="331"/>
      <c r="F181" s="332" t="s">
        <v>357</v>
      </c>
      <c r="G181" s="333">
        <v>1</v>
      </c>
      <c r="H181" s="376"/>
      <c r="I181" s="377"/>
      <c r="J181" s="364"/>
      <c r="K181" s="356">
        <f t="shared" ref="K181:K187" si="2">(G181*H181)+(G181*J181)</f>
        <v>0</v>
      </c>
      <c r="L181" s="335"/>
      <c r="M181" s="336"/>
      <c r="P181" s="338"/>
      <c r="AE181" s="335"/>
      <c r="AG181" s="335"/>
      <c r="AH181" s="335"/>
      <c r="AO181" s="339"/>
      <c r="AP181" s="339"/>
      <c r="AQ181" s="339"/>
      <c r="AR181" s="339"/>
      <c r="AS181" s="339"/>
      <c r="AT181" s="335"/>
      <c r="AU181" s="339"/>
      <c r="AV181" s="335"/>
      <c r="AW181" s="335"/>
    </row>
    <row r="182" spans="2:49" s="337" customFormat="1" ht="36" customHeight="1" x14ac:dyDescent="0.2">
      <c r="B182" s="330">
        <v>70</v>
      </c>
      <c r="C182" s="330" t="s">
        <v>368</v>
      </c>
      <c r="D182" s="331" t="s">
        <v>445</v>
      </c>
      <c r="E182" s="331"/>
      <c r="F182" s="332" t="s">
        <v>357</v>
      </c>
      <c r="G182" s="333">
        <v>1</v>
      </c>
      <c r="H182" s="376"/>
      <c r="I182" s="377"/>
      <c r="J182" s="364"/>
      <c r="K182" s="356">
        <f t="shared" si="2"/>
        <v>0</v>
      </c>
      <c r="L182" s="335"/>
      <c r="M182" s="336"/>
      <c r="P182" s="338"/>
      <c r="AE182" s="335"/>
      <c r="AG182" s="335"/>
      <c r="AH182" s="335"/>
      <c r="AO182" s="339"/>
      <c r="AP182" s="339"/>
      <c r="AQ182" s="339"/>
      <c r="AR182" s="339"/>
      <c r="AS182" s="339"/>
      <c r="AT182" s="335"/>
      <c r="AU182" s="339"/>
      <c r="AV182" s="335"/>
      <c r="AW182" s="335"/>
    </row>
    <row r="183" spans="2:49" s="337" customFormat="1" ht="31.9" customHeight="1" x14ac:dyDescent="0.2">
      <c r="B183" s="330">
        <v>71</v>
      </c>
      <c r="C183" s="330" t="s">
        <v>368</v>
      </c>
      <c r="D183" s="331" t="s">
        <v>446</v>
      </c>
      <c r="E183" s="331" t="s">
        <v>447</v>
      </c>
      <c r="F183" s="332" t="s">
        <v>357</v>
      </c>
      <c r="G183" s="333">
        <v>20</v>
      </c>
      <c r="H183" s="376"/>
      <c r="I183" s="377"/>
      <c r="J183" s="364"/>
      <c r="K183" s="356">
        <f t="shared" si="2"/>
        <v>0</v>
      </c>
      <c r="L183" s="335"/>
      <c r="M183" s="336"/>
      <c r="P183" s="338"/>
      <c r="AE183" s="335"/>
      <c r="AG183" s="335"/>
      <c r="AH183" s="335"/>
      <c r="AO183" s="339"/>
      <c r="AP183" s="339"/>
      <c r="AQ183" s="339"/>
      <c r="AR183" s="339"/>
      <c r="AS183" s="339"/>
      <c r="AT183" s="335"/>
      <c r="AU183" s="339"/>
      <c r="AV183" s="335"/>
      <c r="AW183" s="335"/>
    </row>
    <row r="184" spans="2:49" s="337" customFormat="1" ht="36" customHeight="1" x14ac:dyDescent="0.2">
      <c r="B184" s="330">
        <v>72</v>
      </c>
      <c r="C184" s="330" t="s">
        <v>425</v>
      </c>
      <c r="D184" s="331" t="s">
        <v>448</v>
      </c>
      <c r="E184" s="355"/>
      <c r="F184" s="332" t="s">
        <v>357</v>
      </c>
      <c r="G184" s="333">
        <v>1</v>
      </c>
      <c r="H184" s="378"/>
      <c r="I184" s="377"/>
      <c r="J184" s="364"/>
      <c r="K184" s="356">
        <f t="shared" si="2"/>
        <v>0</v>
      </c>
      <c r="L184" s="335"/>
      <c r="M184" s="336"/>
      <c r="P184" s="338"/>
      <c r="AE184" s="335"/>
      <c r="AG184" s="335"/>
      <c r="AH184" s="335"/>
      <c r="AO184" s="339"/>
      <c r="AP184" s="339"/>
      <c r="AQ184" s="339"/>
      <c r="AR184" s="339"/>
      <c r="AS184" s="339"/>
      <c r="AT184" s="335"/>
      <c r="AU184" s="339"/>
      <c r="AV184" s="335"/>
      <c r="AW184" s="335"/>
    </row>
    <row r="185" spans="2:49" s="337" customFormat="1" ht="36" customHeight="1" x14ac:dyDescent="0.2">
      <c r="B185" s="330">
        <v>73</v>
      </c>
      <c r="C185" s="330" t="s">
        <v>368</v>
      </c>
      <c r="D185" s="331" t="s">
        <v>449</v>
      </c>
      <c r="E185" s="355" t="s">
        <v>450</v>
      </c>
      <c r="F185" s="332" t="s">
        <v>423</v>
      </c>
      <c r="G185" s="333">
        <v>1</v>
      </c>
      <c r="H185" s="378"/>
      <c r="I185" s="377"/>
      <c r="J185" s="364"/>
      <c r="K185" s="356">
        <f t="shared" si="2"/>
        <v>0</v>
      </c>
      <c r="L185" s="335"/>
      <c r="M185" s="336"/>
      <c r="P185" s="338"/>
      <c r="AE185" s="335"/>
      <c r="AG185" s="335"/>
      <c r="AH185" s="335"/>
      <c r="AO185" s="339"/>
      <c r="AP185" s="339"/>
      <c r="AQ185" s="339"/>
      <c r="AR185" s="339"/>
      <c r="AS185" s="339"/>
      <c r="AT185" s="335"/>
      <c r="AU185" s="339"/>
      <c r="AV185" s="335"/>
      <c r="AW185" s="335"/>
    </row>
    <row r="186" spans="2:49" s="337" customFormat="1" ht="36" customHeight="1" x14ac:dyDescent="0.2">
      <c r="B186" s="330">
        <v>74</v>
      </c>
      <c r="C186" s="330" t="s">
        <v>368</v>
      </c>
      <c r="D186" s="331" t="s">
        <v>451</v>
      </c>
      <c r="E186" s="355"/>
      <c r="F186" s="332" t="s">
        <v>357</v>
      </c>
      <c r="G186" s="333">
        <v>2</v>
      </c>
      <c r="H186" s="378"/>
      <c r="I186" s="377"/>
      <c r="J186" s="364"/>
      <c r="K186" s="356">
        <f t="shared" si="2"/>
        <v>0</v>
      </c>
      <c r="L186" s="335"/>
      <c r="M186" s="336"/>
      <c r="P186" s="338"/>
      <c r="AE186" s="335"/>
      <c r="AG186" s="335"/>
      <c r="AH186" s="335"/>
      <c r="AO186" s="339"/>
      <c r="AP186" s="339"/>
      <c r="AQ186" s="339"/>
      <c r="AR186" s="339"/>
      <c r="AS186" s="339"/>
      <c r="AT186" s="335"/>
      <c r="AU186" s="339"/>
      <c r="AV186" s="335"/>
      <c r="AW186" s="335"/>
    </row>
    <row r="187" spans="2:49" s="337" customFormat="1" ht="36" customHeight="1" x14ac:dyDescent="0.2">
      <c r="B187" s="330">
        <v>75</v>
      </c>
      <c r="C187" s="330" t="s">
        <v>368</v>
      </c>
      <c r="D187" s="331" t="s">
        <v>452</v>
      </c>
      <c r="E187" s="355"/>
      <c r="F187" s="332" t="s">
        <v>453</v>
      </c>
      <c r="G187" s="333">
        <v>2</v>
      </c>
      <c r="H187" s="378"/>
      <c r="I187" s="377"/>
      <c r="J187" s="364"/>
      <c r="K187" s="356">
        <f t="shared" si="2"/>
        <v>0</v>
      </c>
      <c r="L187" s="335"/>
      <c r="M187" s="336"/>
      <c r="P187" s="338"/>
      <c r="AE187" s="335"/>
      <c r="AG187" s="335"/>
      <c r="AH187" s="335"/>
      <c r="AO187" s="339"/>
      <c r="AP187" s="339"/>
      <c r="AQ187" s="339"/>
      <c r="AR187" s="339"/>
      <c r="AS187" s="339"/>
      <c r="AT187" s="335"/>
      <c r="AU187" s="339"/>
      <c r="AV187" s="335"/>
      <c r="AW187" s="335"/>
    </row>
    <row r="188" spans="2:49" s="327" customFormat="1" ht="21" customHeight="1" x14ac:dyDescent="0.2">
      <c r="B188" s="322" t="s">
        <v>454</v>
      </c>
      <c r="C188" s="323"/>
      <c r="D188" s="324"/>
      <c r="E188" s="324"/>
      <c r="F188" s="324"/>
      <c r="G188" s="324"/>
      <c r="H188" s="366"/>
      <c r="I188" s="367"/>
      <c r="J188" s="367"/>
      <c r="K188" s="326">
        <f>SUM(K189:K198)</f>
        <v>0</v>
      </c>
      <c r="O188" s="328" t="e">
        <f>SUM(#REF!)</f>
        <v>#REF!</v>
      </c>
      <c r="AE188" s="327" t="s">
        <v>366</v>
      </c>
      <c r="AG188" s="327" t="s">
        <v>351</v>
      </c>
      <c r="AH188" s="327" t="s">
        <v>366</v>
      </c>
      <c r="AL188" s="327" t="s">
        <v>367</v>
      </c>
      <c r="AU188" s="329" t="e">
        <f>SUM(#REF!)</f>
        <v>#REF!</v>
      </c>
    </row>
    <row r="189" spans="2:49" s="337" customFormat="1" ht="23.45" customHeight="1" x14ac:dyDescent="0.2">
      <c r="B189" s="330">
        <v>76</v>
      </c>
      <c r="C189" s="330" t="s">
        <v>455</v>
      </c>
      <c r="D189" s="331" t="s">
        <v>456</v>
      </c>
      <c r="E189" s="355"/>
      <c r="F189" s="332" t="s">
        <v>423</v>
      </c>
      <c r="G189" s="333">
        <v>1</v>
      </c>
      <c r="H189" s="376"/>
      <c r="I189" s="377"/>
      <c r="J189" s="364"/>
      <c r="K189" s="356">
        <f t="shared" ref="K189:K198" si="3">(G189*H189)+(G189*J189)</f>
        <v>0</v>
      </c>
      <c r="L189" s="335"/>
      <c r="M189" s="336"/>
      <c r="P189" s="338"/>
      <c r="AE189" s="335"/>
      <c r="AG189" s="335"/>
      <c r="AH189" s="335"/>
      <c r="AO189" s="339"/>
      <c r="AP189" s="339"/>
      <c r="AQ189" s="339"/>
      <c r="AR189" s="339"/>
      <c r="AS189" s="339"/>
      <c r="AT189" s="335"/>
      <c r="AU189" s="339"/>
      <c r="AV189" s="335"/>
      <c r="AW189" s="335"/>
    </row>
    <row r="190" spans="2:49" s="337" customFormat="1" ht="23.45" customHeight="1" x14ac:dyDescent="0.2">
      <c r="B190" s="330">
        <v>77</v>
      </c>
      <c r="C190" s="330" t="s">
        <v>455</v>
      </c>
      <c r="D190" s="331" t="s">
        <v>457</v>
      </c>
      <c r="E190" s="355"/>
      <c r="F190" s="332" t="s">
        <v>423</v>
      </c>
      <c r="G190" s="333">
        <v>1</v>
      </c>
      <c r="H190" s="376"/>
      <c r="I190" s="377"/>
      <c r="J190" s="364"/>
      <c r="K190" s="356">
        <f t="shared" si="3"/>
        <v>0</v>
      </c>
      <c r="L190" s="335"/>
      <c r="M190" s="336"/>
      <c r="P190" s="338"/>
      <c r="AE190" s="335"/>
      <c r="AG190" s="335"/>
      <c r="AH190" s="335"/>
      <c r="AO190" s="339"/>
      <c r="AP190" s="339"/>
      <c r="AQ190" s="339"/>
      <c r="AR190" s="339"/>
      <c r="AS190" s="339"/>
      <c r="AT190" s="335"/>
      <c r="AU190" s="339"/>
      <c r="AV190" s="335"/>
      <c r="AW190" s="335"/>
    </row>
    <row r="191" spans="2:49" s="337" customFormat="1" ht="23.45" customHeight="1" x14ac:dyDescent="0.2">
      <c r="B191" s="330">
        <v>78</v>
      </c>
      <c r="C191" s="330" t="s">
        <v>455</v>
      </c>
      <c r="D191" s="331" t="s">
        <v>458</v>
      </c>
      <c r="E191" s="355"/>
      <c r="F191" s="332" t="s">
        <v>423</v>
      </c>
      <c r="G191" s="333">
        <v>1</v>
      </c>
      <c r="H191" s="376"/>
      <c r="I191" s="377"/>
      <c r="J191" s="364"/>
      <c r="K191" s="356">
        <f t="shared" si="3"/>
        <v>0</v>
      </c>
      <c r="L191" s="335"/>
      <c r="M191" s="336"/>
      <c r="P191" s="338"/>
      <c r="AE191" s="335"/>
      <c r="AG191" s="335"/>
      <c r="AH191" s="335"/>
      <c r="AO191" s="339"/>
      <c r="AP191" s="339"/>
      <c r="AQ191" s="339"/>
      <c r="AR191" s="339"/>
      <c r="AS191" s="339"/>
      <c r="AT191" s="335"/>
      <c r="AU191" s="339"/>
      <c r="AV191" s="335"/>
      <c r="AW191" s="335"/>
    </row>
    <row r="192" spans="2:49" s="337" customFormat="1" ht="23.45" customHeight="1" x14ac:dyDescent="0.2">
      <c r="B192" s="330">
        <v>79</v>
      </c>
      <c r="C192" s="330" t="s">
        <v>455</v>
      </c>
      <c r="D192" s="331" t="s">
        <v>459</v>
      </c>
      <c r="E192" s="355"/>
      <c r="F192" s="332" t="s">
        <v>423</v>
      </c>
      <c r="G192" s="333">
        <v>1</v>
      </c>
      <c r="H192" s="376"/>
      <c r="I192" s="377"/>
      <c r="J192" s="364"/>
      <c r="K192" s="356">
        <f t="shared" si="3"/>
        <v>0</v>
      </c>
      <c r="L192" s="335"/>
      <c r="M192" s="336"/>
      <c r="P192" s="338"/>
      <c r="AE192" s="335"/>
      <c r="AG192" s="335"/>
      <c r="AH192" s="335"/>
      <c r="AO192" s="339"/>
      <c r="AP192" s="339"/>
      <c r="AQ192" s="339"/>
      <c r="AR192" s="339"/>
      <c r="AS192" s="339"/>
      <c r="AT192" s="335"/>
      <c r="AU192" s="339"/>
      <c r="AV192" s="335"/>
      <c r="AW192" s="335"/>
    </row>
    <row r="193" spans="2:49" s="337" customFormat="1" ht="23.45" customHeight="1" x14ac:dyDescent="0.2">
      <c r="B193" s="330">
        <v>80</v>
      </c>
      <c r="C193" s="330" t="s">
        <v>455</v>
      </c>
      <c r="D193" s="331" t="s">
        <v>460</v>
      </c>
      <c r="E193" s="355"/>
      <c r="F193" s="332" t="s">
        <v>423</v>
      </c>
      <c r="G193" s="333">
        <v>1</v>
      </c>
      <c r="H193" s="376"/>
      <c r="I193" s="377"/>
      <c r="J193" s="364"/>
      <c r="K193" s="356">
        <f t="shared" si="3"/>
        <v>0</v>
      </c>
      <c r="L193" s="335"/>
      <c r="M193" s="336"/>
      <c r="P193" s="338"/>
      <c r="AE193" s="335"/>
      <c r="AG193" s="335"/>
      <c r="AH193" s="335"/>
      <c r="AO193" s="339"/>
      <c r="AP193" s="339"/>
      <c r="AQ193" s="339"/>
      <c r="AR193" s="339"/>
      <c r="AS193" s="339"/>
      <c r="AT193" s="335"/>
      <c r="AU193" s="339"/>
      <c r="AV193" s="335"/>
      <c r="AW193" s="335"/>
    </row>
    <row r="194" spans="2:49" s="337" customFormat="1" ht="47.25" customHeight="1" x14ac:dyDescent="0.2">
      <c r="B194" s="330">
        <v>81</v>
      </c>
      <c r="C194" s="330" t="s">
        <v>368</v>
      </c>
      <c r="D194" s="331" t="s">
        <v>461</v>
      </c>
      <c r="E194" s="355" t="s">
        <v>462</v>
      </c>
      <c r="F194" s="332" t="s">
        <v>423</v>
      </c>
      <c r="G194" s="333">
        <v>14</v>
      </c>
      <c r="H194" s="376"/>
      <c r="I194" s="377"/>
      <c r="J194" s="364"/>
      <c r="K194" s="356">
        <f t="shared" si="3"/>
        <v>0</v>
      </c>
      <c r="L194" s="335"/>
      <c r="M194" s="336"/>
      <c r="P194" s="338"/>
      <c r="AE194" s="335"/>
      <c r="AG194" s="335"/>
      <c r="AH194" s="335"/>
      <c r="AO194" s="339"/>
      <c r="AP194" s="339"/>
      <c r="AQ194" s="339"/>
      <c r="AR194" s="339"/>
      <c r="AS194" s="339"/>
      <c r="AT194" s="335"/>
      <c r="AU194" s="339"/>
      <c r="AV194" s="335"/>
      <c r="AW194" s="335"/>
    </row>
    <row r="195" spans="2:49" s="337" customFormat="1" ht="30.2" customHeight="1" x14ac:dyDescent="0.2">
      <c r="B195" s="330">
        <v>82</v>
      </c>
      <c r="C195" s="330" t="s">
        <v>455</v>
      </c>
      <c r="D195" s="331" t="s">
        <v>463</v>
      </c>
      <c r="E195" s="355"/>
      <c r="F195" s="332" t="s">
        <v>423</v>
      </c>
      <c r="G195" s="333">
        <v>1</v>
      </c>
      <c r="H195" s="376"/>
      <c r="I195" s="377"/>
      <c r="J195" s="364"/>
      <c r="K195" s="356">
        <f t="shared" si="3"/>
        <v>0</v>
      </c>
      <c r="L195" s="335"/>
      <c r="M195" s="336"/>
      <c r="P195" s="338"/>
      <c r="AE195" s="335"/>
      <c r="AG195" s="335"/>
      <c r="AH195" s="335"/>
      <c r="AO195" s="339"/>
      <c r="AP195" s="339"/>
      <c r="AQ195" s="339"/>
      <c r="AR195" s="339"/>
      <c r="AS195" s="339"/>
      <c r="AT195" s="335"/>
      <c r="AU195" s="339"/>
      <c r="AV195" s="335"/>
      <c r="AW195" s="335"/>
    </row>
    <row r="196" spans="2:49" s="337" customFormat="1" ht="23.45" customHeight="1" x14ac:dyDescent="0.2">
      <c r="B196" s="330">
        <v>83</v>
      </c>
      <c r="C196" s="330" t="s">
        <v>455</v>
      </c>
      <c r="D196" s="331" t="s">
        <v>464</v>
      </c>
      <c r="E196" s="355"/>
      <c r="F196" s="332" t="s">
        <v>423</v>
      </c>
      <c r="G196" s="333">
        <v>1</v>
      </c>
      <c r="H196" s="376"/>
      <c r="I196" s="377"/>
      <c r="J196" s="364"/>
      <c r="K196" s="356">
        <f t="shared" si="3"/>
        <v>0</v>
      </c>
      <c r="L196" s="335"/>
      <c r="M196" s="336"/>
      <c r="P196" s="338"/>
      <c r="AE196" s="335"/>
      <c r="AG196" s="335"/>
      <c r="AH196" s="335"/>
      <c r="AO196" s="339"/>
      <c r="AP196" s="339"/>
      <c r="AQ196" s="339"/>
      <c r="AR196" s="339"/>
      <c r="AS196" s="339"/>
      <c r="AT196" s="335"/>
      <c r="AU196" s="339"/>
      <c r="AV196" s="335"/>
      <c r="AW196" s="335"/>
    </row>
    <row r="197" spans="2:49" s="337" customFormat="1" ht="23.45" customHeight="1" x14ac:dyDescent="0.2">
      <c r="B197" s="330">
        <v>84</v>
      </c>
      <c r="C197" s="330" t="s">
        <v>455</v>
      </c>
      <c r="D197" s="331" t="s">
        <v>465</v>
      </c>
      <c r="E197" s="355"/>
      <c r="F197" s="332" t="s">
        <v>423</v>
      </c>
      <c r="G197" s="333">
        <v>1</v>
      </c>
      <c r="H197" s="376"/>
      <c r="I197" s="377"/>
      <c r="J197" s="364"/>
      <c r="K197" s="356">
        <f t="shared" si="3"/>
        <v>0</v>
      </c>
      <c r="L197" s="335"/>
      <c r="M197" s="336"/>
      <c r="P197" s="338"/>
      <c r="AE197" s="335"/>
      <c r="AG197" s="335"/>
      <c r="AH197" s="335"/>
      <c r="AO197" s="339"/>
      <c r="AP197" s="339"/>
      <c r="AQ197" s="339"/>
      <c r="AR197" s="339"/>
      <c r="AS197" s="339"/>
      <c r="AT197" s="335"/>
      <c r="AU197" s="339"/>
      <c r="AV197" s="335"/>
      <c r="AW197" s="335"/>
    </row>
    <row r="198" spans="2:49" s="337" customFormat="1" ht="23.45" customHeight="1" x14ac:dyDescent="0.2">
      <c r="B198" s="330">
        <v>85</v>
      </c>
      <c r="C198" s="330" t="s">
        <v>455</v>
      </c>
      <c r="D198" s="331" t="s">
        <v>466</v>
      </c>
      <c r="E198" s="355"/>
      <c r="F198" s="332" t="s">
        <v>423</v>
      </c>
      <c r="G198" s="333">
        <v>1</v>
      </c>
      <c r="H198" s="376"/>
      <c r="I198" s="377"/>
      <c r="J198" s="364"/>
      <c r="K198" s="356">
        <f t="shared" si="3"/>
        <v>0</v>
      </c>
      <c r="L198" s="335"/>
      <c r="M198" s="336"/>
      <c r="P198" s="338"/>
      <c r="AE198" s="335"/>
      <c r="AG198" s="335"/>
      <c r="AH198" s="335"/>
      <c r="AO198" s="339"/>
      <c r="AP198" s="339"/>
      <c r="AQ198" s="339"/>
      <c r="AR198" s="339"/>
      <c r="AS198" s="339"/>
      <c r="AT198" s="335"/>
      <c r="AU198" s="339"/>
      <c r="AV198" s="335"/>
      <c r="AW198" s="335"/>
    </row>
    <row r="199" spans="2:49" ht="14.25" customHeight="1" x14ac:dyDescent="0.2">
      <c r="D199" s="358"/>
    </row>
    <row r="200" spans="2:49" s="360" customFormat="1" ht="14.25" customHeight="1" x14ac:dyDescent="0.2">
      <c r="B200" s="361" t="s">
        <v>467</v>
      </c>
      <c r="C200" s="361"/>
      <c r="D200" s="361"/>
      <c r="H200" s="362"/>
      <c r="K200" s="363"/>
    </row>
    <row r="201" spans="2:49" s="360" customFormat="1" ht="14.25" customHeight="1" x14ac:dyDescent="0.2">
      <c r="B201" s="360" t="s">
        <v>468</v>
      </c>
      <c r="H201" s="362"/>
      <c r="K201" s="363"/>
    </row>
    <row r="202" spans="2:49" s="360" customFormat="1" ht="14.25" customHeight="1" x14ac:dyDescent="0.2">
      <c r="H202" s="362"/>
      <c r="K202" s="363"/>
    </row>
    <row r="203" spans="2:49" s="360" customFormat="1" ht="14.25" customHeight="1" x14ac:dyDescent="0.2">
      <c r="B203" s="361" t="s">
        <v>350</v>
      </c>
      <c r="C203" s="361"/>
      <c r="D203" s="361"/>
      <c r="H203" s="362"/>
      <c r="K203" s="363"/>
    </row>
    <row r="204" spans="2:49" s="360" customFormat="1" ht="14.25" customHeight="1" x14ac:dyDescent="0.2">
      <c r="B204" s="360" t="s">
        <v>469</v>
      </c>
      <c r="H204" s="362"/>
      <c r="K204" s="363"/>
    </row>
    <row r="65471" ht="12.75" customHeight="1" x14ac:dyDescent="0.2"/>
    <row r="65472" ht="12.75" customHeight="1" x14ac:dyDescent="0.2"/>
    <row r="65473" ht="12.75" customHeight="1" x14ac:dyDescent="0.2"/>
    <row r="65474" ht="12.75" customHeight="1" x14ac:dyDescent="0.2"/>
    <row r="65475" ht="12.75" customHeight="1" x14ac:dyDescent="0.2"/>
    <row r="65476" ht="12.75" customHeight="1" x14ac:dyDescent="0.2"/>
    <row r="65477" ht="12.75" customHeight="1" x14ac:dyDescent="0.2"/>
    <row r="65478" ht="12.75" customHeight="1" x14ac:dyDescent="0.2"/>
    <row r="65479" ht="12.75" customHeight="1" x14ac:dyDescent="0.2"/>
    <row r="65480" ht="12.75" customHeight="1" x14ac:dyDescent="0.2"/>
    <row r="65481" ht="12.75" customHeight="1" x14ac:dyDescent="0.2"/>
    <row r="65482" ht="12.75" customHeight="1" x14ac:dyDescent="0.2"/>
    <row r="65483" ht="12.75" customHeight="1" x14ac:dyDescent="0.2"/>
    <row r="65484" ht="12.75" customHeight="1" x14ac:dyDescent="0.2"/>
    <row r="65485" ht="12.75" customHeight="1" x14ac:dyDescent="0.2"/>
    <row r="65486" ht="12.75" customHeight="1" x14ac:dyDescent="0.2"/>
    <row r="65487" ht="12.75" customHeight="1" x14ac:dyDescent="0.2"/>
    <row r="65488" ht="12.75" customHeight="1" x14ac:dyDescent="0.2"/>
    <row r="65489" ht="12.75" customHeight="1" x14ac:dyDescent="0.2"/>
    <row r="65490" ht="12.75" customHeight="1" x14ac:dyDescent="0.2"/>
    <row r="65491" ht="12.75" customHeight="1" x14ac:dyDescent="0.2"/>
    <row r="65492" ht="12.75" customHeight="1" x14ac:dyDescent="0.2"/>
    <row r="65493" ht="12.75" customHeight="1" x14ac:dyDescent="0.2"/>
    <row r="65494" ht="12.75" customHeight="1" x14ac:dyDescent="0.2"/>
    <row r="65495" ht="12.75" customHeight="1" x14ac:dyDescent="0.2"/>
    <row r="65496" ht="12.75" customHeight="1" x14ac:dyDescent="0.2"/>
    <row r="65497" ht="12.75" customHeight="1" x14ac:dyDescent="0.2"/>
    <row r="65498" ht="12.75" customHeight="1" x14ac:dyDescent="0.2"/>
    <row r="65499" ht="12.75" customHeight="1" x14ac:dyDescent="0.2"/>
    <row r="65500" ht="12.75" customHeight="1" x14ac:dyDescent="0.2"/>
    <row r="65501" ht="12.75" customHeight="1" x14ac:dyDescent="0.2"/>
    <row r="65502" ht="12.75" customHeight="1" x14ac:dyDescent="0.2"/>
    <row r="65503" ht="12.75" customHeight="1" x14ac:dyDescent="0.2"/>
    <row r="65504" ht="12.75" customHeight="1" x14ac:dyDescent="0.2"/>
    <row r="65505" ht="12.75" customHeight="1" x14ac:dyDescent="0.2"/>
    <row r="65506" ht="12.75" customHeight="1" x14ac:dyDescent="0.2"/>
    <row r="65507" ht="12.75" customHeight="1" x14ac:dyDescent="0.2"/>
    <row r="65508" ht="12.75" customHeight="1" x14ac:dyDescent="0.2"/>
    <row r="65509" ht="12.75" customHeight="1" x14ac:dyDescent="0.2"/>
    <row r="65510" ht="12.75" customHeight="1" x14ac:dyDescent="0.2"/>
    <row r="65511" ht="12.75" customHeight="1" x14ac:dyDescent="0.2"/>
    <row r="65512" ht="12.75" customHeight="1" x14ac:dyDescent="0.2"/>
    <row r="65513" ht="12.75" customHeight="1" x14ac:dyDescent="0.2"/>
    <row r="65514" ht="12.75" customHeight="1" x14ac:dyDescent="0.2"/>
    <row r="65515" ht="12.75" customHeight="1" x14ac:dyDescent="0.2"/>
    <row r="65516" ht="12.75" customHeight="1" x14ac:dyDescent="0.2"/>
    <row r="65517" ht="12.75" customHeight="1" x14ac:dyDescent="0.2"/>
    <row r="65518" ht="12.75" customHeight="1" x14ac:dyDescent="0.2"/>
    <row r="65519" ht="12.75" customHeight="1" x14ac:dyDescent="0.2"/>
    <row r="65520" ht="12.75" customHeight="1" x14ac:dyDescent="0.2"/>
    <row r="65521" ht="12.75" customHeight="1" x14ac:dyDescent="0.2"/>
    <row r="65522" ht="12.75" customHeight="1" x14ac:dyDescent="0.2"/>
    <row r="65523" ht="12.75" customHeight="1" x14ac:dyDescent="0.2"/>
    <row r="65524" ht="12.75" customHeight="1" x14ac:dyDescent="0.2"/>
    <row r="65525" ht="12.75" customHeight="1" x14ac:dyDescent="0.2"/>
    <row r="65526" ht="12.75" customHeight="1" x14ac:dyDescent="0.2"/>
    <row r="65527" ht="12.75" customHeight="1" x14ac:dyDescent="0.2"/>
    <row r="65528" ht="12.75" customHeight="1" x14ac:dyDescent="0.2"/>
    <row r="65529" ht="12.75" customHeight="1" x14ac:dyDescent="0.2"/>
    <row r="65530" ht="12.75" customHeight="1" x14ac:dyDescent="0.2"/>
    <row r="65531" ht="12.75" customHeight="1" x14ac:dyDescent="0.2"/>
    <row r="65532" ht="12.75" customHeight="1" x14ac:dyDescent="0.2"/>
    <row r="65533" ht="12.75" customHeight="1" x14ac:dyDescent="0.2"/>
    <row r="65534" ht="12.75" customHeight="1" x14ac:dyDescent="0.2"/>
    <row r="65535" ht="12.75" customHeight="1" x14ac:dyDescent="0.2"/>
    <row r="65536" ht="12.75" customHeight="1" x14ac:dyDescent="0.2"/>
  </sheetData>
  <sheetProtection algorithmName="SHA-512" hashValue="bDFnm53v1WtCRO65aeSSh08K6rQBs1zT/d1CPrMNzAUQ7alujVPrOrje9u1nmu3yXf6KCch86OCAf/j6PMlgxw==" saltValue="Qp9KIzO1d3xRLW/KGJhqZw==" spinCount="100000" sheet="1"/>
  <mergeCells count="6">
    <mergeCell ref="B1:K1"/>
    <mergeCell ref="I18:K18"/>
    <mergeCell ref="B24:K24"/>
    <mergeCell ref="B66:K66"/>
    <mergeCell ref="I73:K73"/>
    <mergeCell ref="H80:I80"/>
  </mergeCells>
  <pageMargins left="0.59027777777777779" right="0.59027777777777779" top="0.59027777777777779" bottom="0.59027777777777779" header="0.51180555555555551" footer="0"/>
  <pageSetup paperSize="9" scale="63" firstPageNumber="0" orientation="portrait" horizontalDpi="300" verticalDpi="300" r:id="rId1"/>
  <headerFooter alignWithMargins="0"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52</vt:i4>
      </vt:variant>
    </vt:vector>
  </HeadingPairs>
  <TitlesOfParts>
    <vt:vector size="56" baseType="lpstr">
      <vt:lpstr>Stavba</vt:lpstr>
      <vt:lpstr>VzorPolozky</vt:lpstr>
      <vt:lpstr>01 01 Pol</vt:lpstr>
      <vt:lpstr>Elektroinstalace</vt:lpstr>
      <vt:lpstr>Elektroinstalace!_Toc431412200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Elektroinstalace!Excel_BuiltIn_Print_Area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Elektroinstalace!Názvy_tisku</vt:lpstr>
      <vt:lpstr>oadresa</vt:lpstr>
      <vt:lpstr>Stavba!Objednatel</vt:lpstr>
      <vt:lpstr>Stavba!Objekt</vt:lpstr>
      <vt:lpstr>'01 01 Pol'!Oblast_tisku</vt:lpstr>
      <vt:lpstr>Elektroinstalace!Oblast_tisku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Zdenek Beran</dc:creator>
  <cp:lastModifiedBy>Zdenek Beran</cp:lastModifiedBy>
  <cp:lastPrinted>2019-03-19T12:27:02Z</cp:lastPrinted>
  <dcterms:created xsi:type="dcterms:W3CDTF">2009-04-08T07:15:50Z</dcterms:created>
  <dcterms:modified xsi:type="dcterms:W3CDTF">2024-03-28T14:15:29Z</dcterms:modified>
</cp:coreProperties>
</file>